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\ACCT\MSOFFICE\CFO\BOARD MEETING\2025\"/>
    </mc:Choice>
  </mc:AlternateContent>
  <xr:revisionPtr revIDLastSave="0" documentId="8_{B4F72E48-EBA3-46AC-8EA6-B1A74D479014}" xr6:coauthVersionLast="47" xr6:coauthVersionMax="47" xr10:uidLastSave="{00000000-0000-0000-0000-000000000000}"/>
  <bookViews>
    <workbookView xWindow="-108" yWindow="-108" windowWidth="23256" windowHeight="12456" xr2:uid="{FF064815-1DCC-4E55-9644-F68558737383}"/>
  </bookViews>
  <sheets>
    <sheet name="Sheet1" sheetId="1" r:id="rId1"/>
  </sheets>
  <externalReferences>
    <externalReference r:id="rId2"/>
  </externalReferenc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B80" i="1"/>
  <c r="B77" i="1"/>
  <c r="B76" i="1"/>
  <c r="B75" i="1"/>
  <c r="B74" i="1"/>
  <c r="B73" i="1"/>
  <c r="B72" i="1"/>
  <c r="B71" i="1"/>
  <c r="B70" i="1"/>
  <c r="B78" i="1" s="1"/>
  <c r="B69" i="1"/>
  <c r="B68" i="1"/>
  <c r="B65" i="1"/>
  <c r="B79" i="1" s="1"/>
  <c r="B64" i="1"/>
  <c r="B63" i="1"/>
  <c r="B62" i="1"/>
  <c r="C55" i="1"/>
  <c r="C54" i="1"/>
  <c r="C53" i="1"/>
  <c r="C51" i="1"/>
  <c r="B51" i="1"/>
  <c r="C50" i="1"/>
  <c r="D50" i="1" s="1"/>
  <c r="B50" i="1"/>
  <c r="C49" i="1"/>
  <c r="D49" i="1" s="1"/>
  <c r="B49" i="1"/>
  <c r="C48" i="1"/>
  <c r="B48" i="1"/>
  <c r="C47" i="1"/>
  <c r="B47" i="1"/>
  <c r="C46" i="1"/>
  <c r="D46" i="1" s="1"/>
  <c r="B46" i="1"/>
  <c r="C45" i="1"/>
  <c r="D45" i="1" s="1"/>
  <c r="B45" i="1"/>
  <c r="C44" i="1"/>
  <c r="D44" i="1" s="1"/>
  <c r="B44" i="1"/>
  <c r="C43" i="1"/>
  <c r="D43" i="1" s="1"/>
  <c r="B43" i="1"/>
  <c r="C42" i="1"/>
  <c r="D42" i="1" s="1"/>
  <c r="B42" i="1"/>
  <c r="C41" i="1"/>
  <c r="D41" i="1" s="1"/>
  <c r="B41" i="1"/>
  <c r="D40" i="1"/>
  <c r="C40" i="1"/>
  <c r="B40" i="1"/>
  <c r="D39" i="1"/>
  <c r="C39" i="1"/>
  <c r="B39" i="1"/>
  <c r="C38" i="1"/>
  <c r="D38" i="1" s="1"/>
  <c r="B38" i="1"/>
  <c r="C37" i="1"/>
  <c r="D37" i="1" s="1"/>
  <c r="B37" i="1"/>
  <c r="C36" i="1"/>
  <c r="D36" i="1" s="1"/>
  <c r="B36" i="1"/>
  <c r="C35" i="1"/>
  <c r="D35" i="1" s="1"/>
  <c r="B35" i="1"/>
  <c r="C34" i="1"/>
  <c r="D34" i="1" s="1"/>
  <c r="B34" i="1"/>
  <c r="C33" i="1"/>
  <c r="D33" i="1" s="1"/>
  <c r="B33" i="1"/>
  <c r="C32" i="1"/>
  <c r="B32" i="1"/>
  <c r="D32" i="1" s="1"/>
  <c r="D31" i="1"/>
  <c r="C31" i="1"/>
  <c r="B31" i="1"/>
  <c r="C30" i="1"/>
  <c r="D30" i="1" s="1"/>
  <c r="B30" i="1"/>
  <c r="C29" i="1"/>
  <c r="B29" i="1"/>
  <c r="D28" i="1"/>
  <c r="C28" i="1"/>
  <c r="B28" i="1"/>
  <c r="C27" i="1"/>
  <c r="D27" i="1" s="1"/>
  <c r="B27" i="1"/>
  <c r="C26" i="1"/>
  <c r="D26" i="1" s="1"/>
  <c r="B26" i="1"/>
  <c r="C25" i="1"/>
  <c r="D25" i="1" s="1"/>
  <c r="B25" i="1"/>
  <c r="C24" i="1"/>
  <c r="D24" i="1" s="1"/>
  <c r="B24" i="1"/>
  <c r="C23" i="1"/>
  <c r="D23" i="1" s="1"/>
  <c r="B23" i="1"/>
  <c r="C22" i="1"/>
  <c r="D22" i="1" s="1"/>
  <c r="B22" i="1"/>
  <c r="C21" i="1"/>
  <c r="B21" i="1"/>
  <c r="D21" i="1" s="1"/>
  <c r="D20" i="1"/>
  <c r="C20" i="1"/>
  <c r="B20" i="1"/>
  <c r="C19" i="1"/>
  <c r="D19" i="1" s="1"/>
  <c r="B19" i="1"/>
  <c r="C18" i="1"/>
  <c r="D18" i="1" s="1"/>
  <c r="B18" i="1"/>
  <c r="C15" i="1"/>
  <c r="C13" i="1"/>
  <c r="B13" i="1"/>
  <c r="C12" i="1"/>
  <c r="B12" i="1"/>
  <c r="C11" i="1"/>
  <c r="B11" i="1"/>
  <c r="C10" i="1"/>
  <c r="B10" i="1"/>
  <c r="B14" i="1" s="1"/>
  <c r="B15" i="1" s="1"/>
  <c r="C9" i="1"/>
  <c r="C14" i="1" s="1"/>
  <c r="B9" i="1"/>
  <c r="C7" i="1"/>
  <c r="B7" i="1"/>
  <c r="C6" i="1"/>
  <c r="B6" i="1"/>
  <c r="C5" i="1"/>
  <c r="B5" i="1"/>
  <c r="C4" i="1"/>
  <c r="B4" i="1"/>
  <c r="D3" i="1"/>
  <c r="C2" i="1"/>
</calcChain>
</file>

<file path=xl/sharedStrings.xml><?xml version="1.0" encoding="utf-8"?>
<sst xmlns="http://schemas.openxmlformats.org/spreadsheetml/2006/main" count="82" uniqueCount="71">
  <si>
    <t>Blind, Department of</t>
  </si>
  <si>
    <t>Budget</t>
  </si>
  <si>
    <t>Actual</t>
  </si>
  <si>
    <t>Accounting Code</t>
  </si>
  <si>
    <t>FY 2025</t>
  </si>
  <si>
    <t>Total</t>
  </si>
  <si>
    <t>Match Needed</t>
  </si>
  <si>
    <t>Unearned Revenue</t>
  </si>
  <si>
    <t>Appropriation</t>
  </si>
  <si>
    <t>Match TOTAL:</t>
  </si>
  <si>
    <t>Receipts</t>
  </si>
  <si>
    <t>Federal Support</t>
  </si>
  <si>
    <t>Gov Fund Type Transfer</t>
  </si>
  <si>
    <t>Sale Of Equipment &amp; Salvage</t>
  </si>
  <si>
    <t>BEP Set Aside</t>
  </si>
  <si>
    <t>Receipts TOTAL:</t>
  </si>
  <si>
    <t>Total Funding</t>
  </si>
  <si>
    <t>Expenditures</t>
  </si>
  <si>
    <t>Personal Services-Salaries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</si>
  <si>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</si>
  <si>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</si>
  <si>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</si>
  <si>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</si>
  <si>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</si>
  <si>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</si>
  <si>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Equipment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</si>
  <si>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</si>
  <si>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</si>
  <si>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</si>
  <si>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</si>
  <si>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</si>
  <si>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</si>
  <si>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</si>
  <si>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</si>
  <si>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</si>
  <si>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</si>
  <si>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</si>
  <si>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</si>
  <si>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</si>
  <si>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</si>
  <si>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</si>
  <si>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Gov Transfer Other Auditor</t>
  </si>
  <si>
    <t>Gov Transfer Other Agency</t>
  </si>
  <si>
    <t>Equipment</t>
  </si>
  <si>
    <t>Equipment noninventory</t>
  </si>
  <si>
    <t>IT Equipment</t>
  </si>
  <si>
    <t>Other Expenses</t>
  </si>
  <si>
    <t>Fees</t>
  </si>
  <si>
    <t>Refunds-Other</t>
  </si>
  <si>
    <t>Aid to Individuals</t>
  </si>
  <si>
    <t>Expenditures TOTAL:</t>
  </si>
  <si>
    <t>Net Expenditures:</t>
  </si>
  <si>
    <t>goal</t>
  </si>
  <si>
    <t>actual based on spending</t>
  </si>
  <si>
    <t>Required PRETS</t>
  </si>
  <si>
    <t>Expended PRETS</t>
  </si>
  <si>
    <t>NEEDED PRETS - shortage</t>
  </si>
  <si>
    <t>Fund:</t>
  </si>
  <si>
    <t>Gifts, Bequests,&amp; Program Inc</t>
  </si>
  <si>
    <t>Appropriation:</t>
  </si>
  <si>
    <t>Year to Date</t>
  </si>
  <si>
    <t>Interest</t>
  </si>
  <si>
    <t>Refunds &amp; Reimbursements</t>
  </si>
  <si>
    <t>Unearned Receipts/Donations</t>
  </si>
  <si>
    <t>*includes Friends</t>
  </si>
  <si>
    <t>In State Travel</t>
  </si>
  <si>
    <t>Prof &amp; Scientific Services</t>
  </si>
  <si>
    <t>Office Equipment</t>
  </si>
  <si>
    <t>IT Equipment &amp; Software</t>
  </si>
  <si>
    <t>Beginning Balance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</si>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</sst>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0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0" fontId="0" fillId="0" borderId="0" xfId="0" applyNumberFormat="1"/>
    <xf numFmtId="9" fontId="0" fillId="0" borderId="0" xfId="0" applyNumberFormat="1"/>
    <xf numFmtId="43" fontId="0" fillId="0" borderId="0" xfId="0" applyNumberFormat="1"/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USER\ACCT\MSOFFICE\CFO\Monthly%20Budget%20Meetings\FY25\January%202025\FY25%20Budget%20to%20Actual%20January%202025.xlsx" TargetMode="External"/><Relationship Id="rId1" Type="http://schemas.openxmlformats.org/officeDocument/2006/relationships/externalLinkPath" Target="/USER/ACCT/MSOFFICE/CFO/Monthly%20Budget%20Meetings/FY25/January%202025/FY25%20Budget%20to%20Actual%20Januar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Values"/>
      <sheetName val="Total IDB formulas"/>
      <sheetName val="BEP"/>
      <sheetName val="CIRC, INMR, EDMC &amp; OTHR"/>
      <sheetName val="CNTR"/>
      <sheetName val="ETTS"/>
      <sheetName val="FOPR &amp; SEMP"/>
      <sheetName val="YATP &amp; LEAP"/>
      <sheetName val="IASD"/>
      <sheetName val="ILIV &amp; SILC"/>
      <sheetName val="RE11, RE12"/>
      <sheetName val="G&amp;B - General"/>
      <sheetName val="G&amp;B - Centennial"/>
      <sheetName val="G&amp;B - Friends"/>
      <sheetName val="G&amp;B ILIV"/>
      <sheetName val="G&amp;B Center"/>
      <sheetName val="G&amp; B LIBR"/>
    </sheetNames>
    <sheetDataSet>
      <sheetData sheetId="0"/>
      <sheetData sheetId="1"/>
      <sheetData sheetId="2">
        <row r="4">
          <cell r="C4">
            <v>172652</v>
          </cell>
          <cell r="D4">
            <v>94120.697729999985</v>
          </cell>
        </row>
        <row r="5">
          <cell r="C5">
            <v>0</v>
          </cell>
          <cell r="D5">
            <v>0</v>
          </cell>
        </row>
        <row r="6">
          <cell r="C6">
            <v>172452</v>
          </cell>
          <cell r="D6">
            <v>94120.697729999956</v>
          </cell>
        </row>
        <row r="7">
          <cell r="D7">
            <v>94120.697729999956</v>
          </cell>
        </row>
        <row r="9">
          <cell r="C9">
            <v>637169</v>
          </cell>
          <cell r="D9">
            <v>347760.51227000001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100</v>
          </cell>
          <cell r="D12">
            <v>47967.12</v>
          </cell>
        </row>
        <row r="13">
          <cell r="C13">
            <v>100</v>
          </cell>
          <cell r="D13">
            <v>208868.89</v>
          </cell>
        </row>
        <row r="15">
          <cell r="D15">
            <v>441881.20999999996</v>
          </cell>
        </row>
        <row r="18">
          <cell r="C18">
            <v>278698</v>
          </cell>
          <cell r="D18">
            <v>153654.35</v>
          </cell>
        </row>
        <row r="19">
          <cell r="C19">
            <v>788</v>
          </cell>
          <cell r="D19">
            <v>0</v>
          </cell>
        </row>
        <row r="20">
          <cell r="C20">
            <v>3200</v>
          </cell>
          <cell r="D20">
            <v>1568.69</v>
          </cell>
        </row>
        <row r="21">
          <cell r="C21">
            <v>8784</v>
          </cell>
          <cell r="D21">
            <v>2976</v>
          </cell>
        </row>
        <row r="22">
          <cell r="C22">
            <v>2681</v>
          </cell>
          <cell r="D22">
            <v>14.38</v>
          </cell>
        </row>
        <row r="23">
          <cell r="C23">
            <v>2178</v>
          </cell>
          <cell r="D23">
            <v>2440.5500000000002</v>
          </cell>
        </row>
        <row r="24">
          <cell r="C24">
            <v>100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200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20</v>
          </cell>
          <cell r="D30">
            <v>0</v>
          </cell>
        </row>
        <row r="31">
          <cell r="C31">
            <v>1900</v>
          </cell>
          <cell r="D31">
            <v>667.01</v>
          </cell>
        </row>
        <row r="32">
          <cell r="C32">
            <v>300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36</v>
          </cell>
          <cell r="D34">
            <v>0</v>
          </cell>
        </row>
        <row r="35">
          <cell r="C35">
            <v>200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17623</v>
          </cell>
          <cell r="D37">
            <v>5756.03</v>
          </cell>
        </row>
        <row r="38">
          <cell r="C38">
            <v>64679</v>
          </cell>
          <cell r="D38">
            <v>29261.15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1134</v>
          </cell>
          <cell r="D42">
            <v>0</v>
          </cell>
        </row>
        <row r="43">
          <cell r="C43">
            <v>376200</v>
          </cell>
          <cell r="D43">
            <v>94973.26</v>
          </cell>
        </row>
        <row r="44">
          <cell r="C44">
            <v>28872</v>
          </cell>
          <cell r="D44">
            <v>89917.95</v>
          </cell>
        </row>
        <row r="45">
          <cell r="C45">
            <v>500</v>
          </cell>
          <cell r="D45">
            <v>187.56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</row>
        <row r="49">
          <cell r="C49">
            <v>21728</v>
          </cell>
          <cell r="D49">
            <v>60464.28</v>
          </cell>
        </row>
        <row r="50">
          <cell r="C50">
            <v>809821</v>
          </cell>
          <cell r="D50">
            <v>441881.20999999996</v>
          </cell>
        </row>
        <row r="51">
          <cell r="C51">
            <v>0</v>
          </cell>
          <cell r="D51">
            <v>0</v>
          </cell>
        </row>
        <row r="53">
          <cell r="D53">
            <v>66282.181499999992</v>
          </cell>
        </row>
        <row r="54">
          <cell r="D54">
            <v>675.48</v>
          </cell>
        </row>
        <row r="55">
          <cell r="D55">
            <v>65606.701499999996</v>
          </cell>
        </row>
      </sheetData>
      <sheetData sheetId="3">
        <row r="4">
          <cell r="K4">
            <v>296656.60200000001</v>
          </cell>
          <cell r="L4">
            <v>173282.42889000001</v>
          </cell>
        </row>
        <row r="5">
          <cell r="K5">
            <v>0</v>
          </cell>
          <cell r="L5">
            <v>0</v>
          </cell>
        </row>
        <row r="6">
          <cell r="K6">
            <v>321657</v>
          </cell>
          <cell r="L6">
            <v>179762.46889000002</v>
          </cell>
        </row>
        <row r="7">
          <cell r="L7">
            <v>179762.46889000002</v>
          </cell>
        </row>
        <row r="9">
          <cell r="K9">
            <v>1096097</v>
          </cell>
          <cell r="L9">
            <v>640250.10111000005</v>
          </cell>
        </row>
        <row r="10">
          <cell r="K10">
            <v>355000</v>
          </cell>
          <cell r="L10">
            <v>71575.51999999999</v>
          </cell>
        </row>
        <row r="13">
          <cell r="K13">
            <v>0</v>
          </cell>
          <cell r="L13">
            <v>0</v>
          </cell>
        </row>
        <row r="15">
          <cell r="L15">
            <v>891588.09000000008</v>
          </cell>
        </row>
        <row r="18">
          <cell r="K18">
            <v>1276118</v>
          </cell>
          <cell r="L18">
            <v>481587.20999999996</v>
          </cell>
        </row>
        <row r="19">
          <cell r="K19">
            <v>3972</v>
          </cell>
          <cell r="L19">
            <v>2359.88</v>
          </cell>
        </row>
        <row r="20">
          <cell r="K20">
            <v>0</v>
          </cell>
          <cell r="L20">
            <v>0</v>
          </cell>
        </row>
        <row r="21">
          <cell r="K21">
            <v>0</v>
          </cell>
          <cell r="L21">
            <v>0</v>
          </cell>
        </row>
        <row r="22">
          <cell r="K22">
            <v>2506</v>
          </cell>
          <cell r="L22">
            <v>4252</v>
          </cell>
        </row>
        <row r="23">
          <cell r="K23">
            <v>10000</v>
          </cell>
          <cell r="L23">
            <v>8634.9599999999991</v>
          </cell>
        </row>
        <row r="24">
          <cell r="K24">
            <v>470</v>
          </cell>
          <cell r="L24">
            <v>612.07000000000005</v>
          </cell>
        </row>
        <row r="25">
          <cell r="K25">
            <v>0</v>
          </cell>
          <cell r="L25">
            <v>0</v>
          </cell>
        </row>
        <row r="26">
          <cell r="K26">
            <v>0</v>
          </cell>
          <cell r="L26">
            <v>61.99</v>
          </cell>
        </row>
        <row r="27">
          <cell r="K27">
            <v>457</v>
          </cell>
          <cell r="L27">
            <v>52</v>
          </cell>
        </row>
        <row r="28">
          <cell r="K28">
            <v>101</v>
          </cell>
          <cell r="L28">
            <v>0</v>
          </cell>
        </row>
        <row r="29">
          <cell r="K29">
            <v>0</v>
          </cell>
          <cell r="L29">
            <v>0</v>
          </cell>
        </row>
        <row r="30">
          <cell r="K30">
            <v>0</v>
          </cell>
          <cell r="L30">
            <v>1039.6399999999999</v>
          </cell>
        </row>
        <row r="31">
          <cell r="K31">
            <v>9000</v>
          </cell>
          <cell r="L31">
            <v>4609.88</v>
          </cell>
        </row>
        <row r="32">
          <cell r="K32">
            <v>179</v>
          </cell>
          <cell r="L32">
            <v>0</v>
          </cell>
        </row>
        <row r="33">
          <cell r="K33">
            <v>0</v>
          </cell>
          <cell r="L33">
            <v>0</v>
          </cell>
        </row>
        <row r="34">
          <cell r="K34">
            <v>441</v>
          </cell>
          <cell r="L34">
            <v>133</v>
          </cell>
        </row>
        <row r="35">
          <cell r="K35">
            <v>50000</v>
          </cell>
          <cell r="L35">
            <v>951</v>
          </cell>
        </row>
        <row r="36">
          <cell r="K36">
            <v>40</v>
          </cell>
          <cell r="L36">
            <v>0</v>
          </cell>
        </row>
        <row r="37">
          <cell r="K37">
            <v>5000</v>
          </cell>
          <cell r="L37">
            <v>2435.4299999999998</v>
          </cell>
        </row>
        <row r="38">
          <cell r="K38">
            <v>700</v>
          </cell>
          <cell r="L38">
            <v>4869.68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K41">
            <v>0</v>
          </cell>
          <cell r="L41">
            <v>0</v>
          </cell>
        </row>
        <row r="42">
          <cell r="K42">
            <v>16</v>
          </cell>
          <cell r="L42">
            <v>0</v>
          </cell>
        </row>
        <row r="43">
          <cell r="K43">
            <v>0</v>
          </cell>
          <cell r="L43">
            <v>15298.5</v>
          </cell>
        </row>
        <row r="44">
          <cell r="K44">
            <v>5000</v>
          </cell>
          <cell r="L44">
            <v>21096.29</v>
          </cell>
        </row>
        <row r="45">
          <cell r="K45">
            <v>218786</v>
          </cell>
          <cell r="L45">
            <v>119118.66</v>
          </cell>
        </row>
        <row r="46">
          <cell r="K46">
            <v>0</v>
          </cell>
          <cell r="L46">
            <v>0</v>
          </cell>
        </row>
        <row r="47">
          <cell r="K47">
            <v>0</v>
          </cell>
          <cell r="L47">
            <v>0</v>
          </cell>
        </row>
        <row r="48">
          <cell r="K48">
            <v>0</v>
          </cell>
          <cell r="L48">
            <v>0</v>
          </cell>
        </row>
        <row r="49">
          <cell r="K49">
            <v>189968</v>
          </cell>
          <cell r="L49">
            <v>268001.22000000003</v>
          </cell>
        </row>
        <row r="50">
          <cell r="K50">
            <v>1772754</v>
          </cell>
          <cell r="L50">
            <v>935113.41</v>
          </cell>
        </row>
        <row r="51">
          <cell r="K51">
            <v>-0.39800000004470348</v>
          </cell>
          <cell r="L51">
            <v>-43525.32</v>
          </cell>
        </row>
        <row r="53">
          <cell r="D53">
            <v>122029.8795</v>
          </cell>
        </row>
        <row r="54">
          <cell r="D54">
            <v>0</v>
          </cell>
        </row>
        <row r="55">
          <cell r="D55">
            <v>122029.8795</v>
          </cell>
        </row>
      </sheetData>
      <sheetData sheetId="4">
        <row r="4">
          <cell r="D4">
            <v>168924.79182000001</v>
          </cell>
        </row>
        <row r="5">
          <cell r="D5">
            <v>0</v>
          </cell>
        </row>
        <row r="6">
          <cell r="C6">
            <v>354899</v>
          </cell>
          <cell r="D6">
            <v>168924.79182000001</v>
          </cell>
        </row>
        <row r="7">
          <cell r="D7">
            <v>168924.79182000001</v>
          </cell>
        </row>
        <row r="9">
          <cell r="C9">
            <v>1311296</v>
          </cell>
          <cell r="D9">
            <v>624149.34818000009</v>
          </cell>
        </row>
        <row r="13">
          <cell r="C13">
            <v>1</v>
          </cell>
        </row>
        <row r="15">
          <cell r="D15">
            <v>793074.14000000013</v>
          </cell>
        </row>
        <row r="18">
          <cell r="C18">
            <v>1019140</v>
          </cell>
          <cell r="D18">
            <v>458243.04</v>
          </cell>
        </row>
        <row r="19">
          <cell r="C19">
            <v>5348</v>
          </cell>
          <cell r="D19">
            <v>1242.33</v>
          </cell>
        </row>
        <row r="20">
          <cell r="C20">
            <v>300</v>
          </cell>
          <cell r="D20">
            <v>22.49</v>
          </cell>
        </row>
        <row r="21">
          <cell r="C21">
            <v>1000</v>
          </cell>
          <cell r="D21">
            <v>0</v>
          </cell>
        </row>
        <row r="22">
          <cell r="C22">
            <v>3000</v>
          </cell>
          <cell r="D22">
            <v>3916.82</v>
          </cell>
        </row>
        <row r="23">
          <cell r="C23">
            <v>928</v>
          </cell>
          <cell r="D23">
            <v>0</v>
          </cell>
        </row>
        <row r="24">
          <cell r="C24">
            <v>25000</v>
          </cell>
          <cell r="D24">
            <v>21512.91</v>
          </cell>
        </row>
        <row r="25">
          <cell r="C25">
            <v>0</v>
          </cell>
          <cell r="D25">
            <v>0</v>
          </cell>
        </row>
        <row r="26">
          <cell r="C26">
            <v>10000</v>
          </cell>
          <cell r="D26">
            <v>6893.8</v>
          </cell>
        </row>
        <row r="27">
          <cell r="C27">
            <v>0</v>
          </cell>
          <cell r="D27">
            <v>0</v>
          </cell>
        </row>
        <row r="28">
          <cell r="C28">
            <v>9421</v>
          </cell>
          <cell r="D28">
            <v>3144.54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2.15</v>
          </cell>
        </row>
        <row r="31">
          <cell r="C31">
            <v>9500</v>
          </cell>
          <cell r="D31">
            <v>5343.38</v>
          </cell>
        </row>
        <row r="32">
          <cell r="C32">
            <v>90000</v>
          </cell>
          <cell r="D32">
            <v>47385.8</v>
          </cell>
        </row>
        <row r="33">
          <cell r="C33">
            <v>156234</v>
          </cell>
          <cell r="D33">
            <v>56085.96</v>
          </cell>
        </row>
        <row r="34">
          <cell r="C34">
            <v>1785</v>
          </cell>
          <cell r="D34">
            <v>405.9</v>
          </cell>
        </row>
        <row r="35">
          <cell r="C35">
            <v>11000</v>
          </cell>
          <cell r="D35">
            <v>5987.1</v>
          </cell>
        </row>
        <row r="36">
          <cell r="C36">
            <v>40</v>
          </cell>
          <cell r="D36">
            <v>0</v>
          </cell>
        </row>
        <row r="37">
          <cell r="C37">
            <v>170000</v>
          </cell>
          <cell r="D37">
            <v>156068.76</v>
          </cell>
        </row>
        <row r="38">
          <cell r="C38">
            <v>2500</v>
          </cell>
          <cell r="D38">
            <v>4650.04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20000</v>
          </cell>
          <cell r="D43">
            <v>6713.98</v>
          </cell>
        </row>
        <row r="44">
          <cell r="C44">
            <v>20000</v>
          </cell>
          <cell r="D44">
            <v>899.91</v>
          </cell>
        </row>
        <row r="45">
          <cell r="C45">
            <v>11000</v>
          </cell>
          <cell r="D45">
            <v>849.38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100000</v>
          </cell>
          <cell r="D49">
            <v>13705.85</v>
          </cell>
        </row>
        <row r="50">
          <cell r="C50">
            <v>1666196</v>
          </cell>
          <cell r="D50">
            <v>793074.14</v>
          </cell>
        </row>
        <row r="51">
          <cell r="C51">
            <v>0</v>
          </cell>
          <cell r="D51">
            <v>0</v>
          </cell>
        </row>
        <row r="53">
          <cell r="D53">
            <v>118961.121</v>
          </cell>
        </row>
        <row r="54">
          <cell r="D54">
            <v>0</v>
          </cell>
        </row>
        <row r="55">
          <cell r="D55">
            <v>118961.121</v>
          </cell>
        </row>
      </sheetData>
      <sheetData sheetId="5">
        <row r="6">
          <cell r="C6">
            <v>224220.62700000001</v>
          </cell>
          <cell r="D6">
            <v>106815.05141999997</v>
          </cell>
        </row>
        <row r="9">
          <cell r="C9">
            <v>828458</v>
          </cell>
          <cell r="D9">
            <v>334569.45858000003</v>
          </cell>
        </row>
        <row r="10">
          <cell r="C10">
            <v>0</v>
          </cell>
          <cell r="D10">
            <v>0</v>
          </cell>
        </row>
        <row r="13">
          <cell r="C13">
            <v>0</v>
          </cell>
          <cell r="D13">
            <v>0</v>
          </cell>
        </row>
        <row r="18">
          <cell r="C18">
            <v>726555</v>
          </cell>
          <cell r="D18">
            <v>296434.73</v>
          </cell>
        </row>
        <row r="19">
          <cell r="C19">
            <v>86297</v>
          </cell>
          <cell r="D19">
            <v>20920.36</v>
          </cell>
        </row>
        <row r="20">
          <cell r="C20">
            <v>1850</v>
          </cell>
          <cell r="D20">
            <v>71.930000000000007</v>
          </cell>
        </row>
        <row r="21">
          <cell r="C21">
            <v>42</v>
          </cell>
          <cell r="D21">
            <v>0</v>
          </cell>
        </row>
        <row r="22">
          <cell r="C22">
            <v>8511</v>
          </cell>
          <cell r="D22">
            <v>0</v>
          </cell>
        </row>
        <row r="23">
          <cell r="C23">
            <v>1378</v>
          </cell>
          <cell r="D23">
            <v>235.99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232</v>
          </cell>
          <cell r="D27">
            <v>26</v>
          </cell>
        </row>
        <row r="28">
          <cell r="C28">
            <v>0</v>
          </cell>
          <cell r="D28">
            <v>28.62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9000</v>
          </cell>
          <cell r="D31">
            <v>2666.83</v>
          </cell>
        </row>
        <row r="32">
          <cell r="C32">
            <v>0</v>
          </cell>
          <cell r="D32">
            <v>0</v>
          </cell>
        </row>
        <row r="33">
          <cell r="C33">
            <v>19</v>
          </cell>
          <cell r="D33">
            <v>0</v>
          </cell>
        </row>
        <row r="34">
          <cell r="C34">
            <v>540</v>
          </cell>
          <cell r="D34">
            <v>0</v>
          </cell>
        </row>
        <row r="35">
          <cell r="C35">
            <v>161</v>
          </cell>
          <cell r="D35">
            <v>82</v>
          </cell>
        </row>
        <row r="36">
          <cell r="C36">
            <v>48</v>
          </cell>
          <cell r="D36">
            <v>0</v>
          </cell>
        </row>
        <row r="37">
          <cell r="C37">
            <v>2279</v>
          </cell>
          <cell r="D37">
            <v>0</v>
          </cell>
        </row>
        <row r="38">
          <cell r="C38">
            <v>73</v>
          </cell>
          <cell r="D38">
            <v>3618.16</v>
          </cell>
        </row>
        <row r="39">
          <cell r="C39">
            <v>0</v>
          </cell>
          <cell r="D39">
            <v>0</v>
          </cell>
        </row>
        <row r="40">
          <cell r="C40">
            <v>300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6734</v>
          </cell>
        </row>
        <row r="44">
          <cell r="C44">
            <v>380</v>
          </cell>
          <cell r="D44">
            <v>5082.71</v>
          </cell>
        </row>
        <row r="45">
          <cell r="C45">
            <v>180000</v>
          </cell>
          <cell r="D45">
            <v>84244.46</v>
          </cell>
        </row>
        <row r="46">
          <cell r="C46">
            <v>14</v>
          </cell>
          <cell r="D46">
            <v>96.75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35000</v>
          </cell>
          <cell r="D49">
            <v>21141.97</v>
          </cell>
        </row>
        <row r="50">
          <cell r="C50">
            <v>1052679</v>
          </cell>
          <cell r="D50">
            <v>441384.51</v>
          </cell>
        </row>
        <row r="51">
          <cell r="C51">
            <v>-0.3729999999050051</v>
          </cell>
          <cell r="D51">
            <v>0</v>
          </cell>
        </row>
        <row r="53">
          <cell r="D53">
            <v>66207.676500000001</v>
          </cell>
        </row>
        <row r="54">
          <cell r="D54">
            <v>8170.95</v>
          </cell>
        </row>
        <row r="55">
          <cell r="D55">
            <v>58036.726500000004</v>
          </cell>
        </row>
      </sheetData>
      <sheetData sheetId="6">
        <row r="4">
          <cell r="G4">
            <v>659929.16700000002</v>
          </cell>
          <cell r="H4">
            <v>394879.26799000002</v>
          </cell>
        </row>
        <row r="5">
          <cell r="G5">
            <v>0</v>
          </cell>
          <cell r="H5">
            <v>0</v>
          </cell>
        </row>
        <row r="6">
          <cell r="G6">
            <v>627044</v>
          </cell>
          <cell r="H6">
            <v>393944.40098999999</v>
          </cell>
        </row>
        <row r="7">
          <cell r="H7">
            <v>393944.40098999999</v>
          </cell>
        </row>
        <row r="9">
          <cell r="G9">
            <v>2531382</v>
          </cell>
          <cell r="H9">
            <v>1463011.8290099998</v>
          </cell>
        </row>
        <row r="10">
          <cell r="G10">
            <v>0</v>
          </cell>
          <cell r="H10">
            <v>0</v>
          </cell>
        </row>
        <row r="13">
          <cell r="G13">
            <v>0</v>
          </cell>
          <cell r="H13">
            <v>0</v>
          </cell>
        </row>
        <row r="15">
          <cell r="H15">
            <v>1856956.2299999997</v>
          </cell>
        </row>
        <row r="18">
          <cell r="G18">
            <v>1754177</v>
          </cell>
          <cell r="H18">
            <v>830203.69</v>
          </cell>
        </row>
        <row r="19">
          <cell r="G19">
            <v>35000</v>
          </cell>
          <cell r="H19">
            <v>23060.14</v>
          </cell>
        </row>
        <row r="20">
          <cell r="G20">
            <v>13000</v>
          </cell>
          <cell r="H20">
            <v>11264.55</v>
          </cell>
        </row>
        <row r="21">
          <cell r="G21">
            <v>9000</v>
          </cell>
          <cell r="H21">
            <v>2160</v>
          </cell>
        </row>
        <row r="22">
          <cell r="G22">
            <v>3500</v>
          </cell>
          <cell r="H22">
            <v>1106.08</v>
          </cell>
        </row>
        <row r="23">
          <cell r="G23">
            <v>17000</v>
          </cell>
          <cell r="H23">
            <v>8296.4500000000007</v>
          </cell>
        </row>
        <row r="24">
          <cell r="G24">
            <v>0</v>
          </cell>
          <cell r="H24">
            <v>0</v>
          </cell>
        </row>
        <row r="25">
          <cell r="G25">
            <v>0</v>
          </cell>
          <cell r="H25">
            <v>0</v>
          </cell>
        </row>
        <row r="26">
          <cell r="G26">
            <v>0</v>
          </cell>
          <cell r="H26">
            <v>28.98</v>
          </cell>
        </row>
        <row r="27">
          <cell r="G27">
            <v>400</v>
          </cell>
          <cell r="H27">
            <v>26</v>
          </cell>
        </row>
        <row r="28">
          <cell r="G28">
            <v>0</v>
          </cell>
          <cell r="H28">
            <v>0</v>
          </cell>
        </row>
        <row r="29">
          <cell r="G29">
            <v>0</v>
          </cell>
          <cell r="H29">
            <v>0</v>
          </cell>
        </row>
        <row r="30">
          <cell r="G30">
            <v>10</v>
          </cell>
          <cell r="H30">
            <v>37.1</v>
          </cell>
        </row>
        <row r="31">
          <cell r="G31">
            <v>11130</v>
          </cell>
          <cell r="H31">
            <v>6858.25</v>
          </cell>
        </row>
        <row r="32">
          <cell r="G32">
            <v>165</v>
          </cell>
          <cell r="H32">
            <v>119.4</v>
          </cell>
        </row>
        <row r="33">
          <cell r="G33">
            <v>0</v>
          </cell>
          <cell r="H33">
            <v>0</v>
          </cell>
        </row>
        <row r="34">
          <cell r="G34">
            <v>0</v>
          </cell>
          <cell r="H34">
            <v>0</v>
          </cell>
        </row>
        <row r="35">
          <cell r="G35">
            <v>463</v>
          </cell>
          <cell r="H35">
            <v>97582.95</v>
          </cell>
        </row>
        <row r="36">
          <cell r="G36">
            <v>40</v>
          </cell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G38">
            <v>61174</v>
          </cell>
          <cell r="H38">
            <v>13943.53</v>
          </cell>
        </row>
        <row r="39">
          <cell r="G39">
            <v>200</v>
          </cell>
          <cell r="H39">
            <v>101.46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36412.14</v>
          </cell>
        </row>
        <row r="44">
          <cell r="G44">
            <v>3000</v>
          </cell>
          <cell r="H44">
            <v>528.95000000000005</v>
          </cell>
        </row>
        <row r="45">
          <cell r="G45">
            <v>30000</v>
          </cell>
          <cell r="H45">
            <v>106273.84</v>
          </cell>
        </row>
        <row r="46">
          <cell r="G46">
            <v>0</v>
          </cell>
          <cell r="H46">
            <v>0</v>
          </cell>
        </row>
        <row r="47">
          <cell r="G47">
            <v>0</v>
          </cell>
          <cell r="H47">
            <v>0</v>
          </cell>
        </row>
        <row r="48">
          <cell r="G48">
            <v>0</v>
          </cell>
          <cell r="H48">
            <v>0</v>
          </cell>
        </row>
        <row r="49">
          <cell r="G49">
            <v>1220167</v>
          </cell>
          <cell r="H49">
            <v>720849.39</v>
          </cell>
        </row>
        <row r="50">
          <cell r="G50">
            <v>3158426</v>
          </cell>
          <cell r="H50">
            <v>1858852.8999999997</v>
          </cell>
        </row>
        <row r="51">
          <cell r="G51">
            <v>0</v>
          </cell>
          <cell r="H51">
            <v>-1896.67</v>
          </cell>
        </row>
        <row r="53">
          <cell r="D53">
            <v>277425.63449999993</v>
          </cell>
        </row>
        <row r="54">
          <cell r="D54">
            <v>119246.72</v>
          </cell>
        </row>
        <row r="55">
          <cell r="D55">
            <v>158178.91449999993</v>
          </cell>
        </row>
      </sheetData>
      <sheetData sheetId="7">
        <row r="4">
          <cell r="G4">
            <v>189328.67099999997</v>
          </cell>
          <cell r="H4">
            <v>93326.148089999988</v>
          </cell>
        </row>
        <row r="5">
          <cell r="G5">
            <v>0</v>
          </cell>
          <cell r="H5">
            <v>0</v>
          </cell>
        </row>
        <row r="6">
          <cell r="G6">
            <v>189328.67099999997</v>
          </cell>
          <cell r="H6">
            <v>93326.148089999988</v>
          </cell>
        </row>
        <row r="7">
          <cell r="H7">
            <v>93326.148089999988</v>
          </cell>
        </row>
        <row r="9">
          <cell r="G9">
            <v>699538</v>
          </cell>
          <cell r="H9">
            <v>344824.78191000002</v>
          </cell>
        </row>
        <row r="10">
          <cell r="G10">
            <v>0</v>
          </cell>
          <cell r="H10">
            <v>0</v>
          </cell>
        </row>
        <row r="13">
          <cell r="G13">
            <v>0</v>
          </cell>
          <cell r="H13">
            <v>0</v>
          </cell>
        </row>
        <row r="15">
          <cell r="H15">
            <v>438150.92999999993</v>
          </cell>
        </row>
        <row r="18">
          <cell r="G18">
            <v>770183</v>
          </cell>
          <cell r="H18">
            <v>346963.46</v>
          </cell>
        </row>
        <row r="19">
          <cell r="G19">
            <v>2000</v>
          </cell>
          <cell r="H19">
            <v>3262.46</v>
          </cell>
        </row>
        <row r="20">
          <cell r="G20">
            <v>1423</v>
          </cell>
          <cell r="H20">
            <v>569.44000000000005</v>
          </cell>
        </row>
        <row r="21">
          <cell r="G21">
            <v>6000</v>
          </cell>
          <cell r="H21">
            <v>4002</v>
          </cell>
        </row>
        <row r="22">
          <cell r="G22">
            <v>7438</v>
          </cell>
          <cell r="H22">
            <v>10725.57</v>
          </cell>
        </row>
        <row r="23">
          <cell r="G23">
            <v>60</v>
          </cell>
          <cell r="H23">
            <v>0</v>
          </cell>
        </row>
        <row r="24">
          <cell r="G24">
            <v>0</v>
          </cell>
          <cell r="H24">
            <v>0</v>
          </cell>
        </row>
        <row r="25">
          <cell r="G25">
            <v>0</v>
          </cell>
          <cell r="H25">
            <v>0</v>
          </cell>
        </row>
        <row r="26">
          <cell r="G26">
            <v>300</v>
          </cell>
          <cell r="H26">
            <v>1101.79</v>
          </cell>
        </row>
        <row r="27">
          <cell r="G27">
            <v>10</v>
          </cell>
          <cell r="H27">
            <v>135</v>
          </cell>
        </row>
        <row r="28">
          <cell r="G28">
            <v>92</v>
          </cell>
          <cell r="H28">
            <v>659.36</v>
          </cell>
        </row>
        <row r="29">
          <cell r="G29">
            <v>0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G31">
            <v>4200</v>
          </cell>
          <cell r="H31">
            <v>5225.4400000000005</v>
          </cell>
        </row>
        <row r="32">
          <cell r="G32">
            <v>200</v>
          </cell>
          <cell r="H32">
            <v>0</v>
          </cell>
        </row>
        <row r="33">
          <cell r="G33">
            <v>0</v>
          </cell>
          <cell r="H33">
            <v>0</v>
          </cell>
        </row>
        <row r="34">
          <cell r="G34">
            <v>10</v>
          </cell>
          <cell r="H34">
            <v>0</v>
          </cell>
        </row>
        <row r="35">
          <cell r="G35">
            <v>900</v>
          </cell>
          <cell r="H35">
            <v>15</v>
          </cell>
        </row>
        <row r="36">
          <cell r="G36">
            <v>0</v>
          </cell>
          <cell r="H36">
            <v>0</v>
          </cell>
        </row>
        <row r="37">
          <cell r="G37">
            <v>100</v>
          </cell>
          <cell r="H37">
            <v>0</v>
          </cell>
        </row>
        <row r="38">
          <cell r="G38">
            <v>3300</v>
          </cell>
          <cell r="H38">
            <v>9637.32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4713.93</v>
          </cell>
        </row>
        <row r="44">
          <cell r="G44">
            <v>200</v>
          </cell>
          <cell r="H44">
            <v>13227.12</v>
          </cell>
        </row>
        <row r="45">
          <cell r="G45">
            <v>650</v>
          </cell>
          <cell r="H45">
            <v>440.99</v>
          </cell>
        </row>
        <row r="46">
          <cell r="G46">
            <v>0</v>
          </cell>
          <cell r="H46">
            <v>1084.3300000000002</v>
          </cell>
        </row>
        <row r="47">
          <cell r="G47">
            <v>0</v>
          </cell>
          <cell r="H47">
            <v>0</v>
          </cell>
        </row>
        <row r="48">
          <cell r="G48">
            <v>0</v>
          </cell>
          <cell r="H48">
            <v>0</v>
          </cell>
        </row>
        <row r="49">
          <cell r="G49">
            <v>91801</v>
          </cell>
          <cell r="H49">
            <v>36387.72</v>
          </cell>
        </row>
        <row r="50">
          <cell r="G50">
            <v>888867</v>
          </cell>
          <cell r="H50">
            <v>438150.92999999993</v>
          </cell>
        </row>
        <row r="51">
          <cell r="G51">
            <v>-0.32900000002700835</v>
          </cell>
          <cell r="H51">
            <v>0</v>
          </cell>
        </row>
        <row r="53">
          <cell r="D53">
            <v>34112.813999999998</v>
          </cell>
          <cell r="F53">
            <v>31609.825499999995</v>
          </cell>
        </row>
        <row r="54">
          <cell r="D54">
            <v>46544.41</v>
          </cell>
          <cell r="F54">
            <v>78878.05</v>
          </cell>
        </row>
        <row r="55">
          <cell r="D55">
            <v>-12431.596000000005</v>
          </cell>
          <cell r="F55">
            <v>-47268.224500000011</v>
          </cell>
        </row>
      </sheetData>
      <sheetData sheetId="8">
        <row r="4">
          <cell r="C4">
            <v>139697.11499999999</v>
          </cell>
          <cell r="D4">
            <v>73528.588319999995</v>
          </cell>
        </row>
        <row r="5">
          <cell r="C5">
            <v>0</v>
          </cell>
        </row>
        <row r="6">
          <cell r="C6">
            <v>139697</v>
          </cell>
          <cell r="D6">
            <v>73528.588319999981</v>
          </cell>
        </row>
        <row r="7">
          <cell r="D7">
            <v>73528.588319999981</v>
          </cell>
        </row>
        <row r="9">
          <cell r="C9">
            <v>516158</v>
          </cell>
          <cell r="D9">
            <v>271676.05168000003</v>
          </cell>
        </row>
        <row r="10">
          <cell r="C10">
            <v>0</v>
          </cell>
          <cell r="D10">
            <v>0</v>
          </cell>
        </row>
        <row r="13">
          <cell r="C13">
            <v>0</v>
          </cell>
          <cell r="D13">
            <v>0</v>
          </cell>
        </row>
        <row r="15">
          <cell r="D15">
            <v>345204.64</v>
          </cell>
        </row>
        <row r="18">
          <cell r="C18">
            <v>628964</v>
          </cell>
          <cell r="D18">
            <v>291898.33</v>
          </cell>
        </row>
        <row r="19">
          <cell r="C19">
            <v>8019</v>
          </cell>
          <cell r="D19">
            <v>2624.06</v>
          </cell>
        </row>
        <row r="20">
          <cell r="C20">
            <v>707</v>
          </cell>
          <cell r="D20">
            <v>0</v>
          </cell>
        </row>
        <row r="21">
          <cell r="C21">
            <v>16</v>
          </cell>
          <cell r="D21">
            <v>0</v>
          </cell>
        </row>
        <row r="22">
          <cell r="C22">
            <v>2000</v>
          </cell>
          <cell r="D22">
            <v>8945.74</v>
          </cell>
        </row>
        <row r="23">
          <cell r="C23">
            <v>4000</v>
          </cell>
          <cell r="D23">
            <v>86.57</v>
          </cell>
        </row>
        <row r="24">
          <cell r="C24">
            <v>0</v>
          </cell>
          <cell r="D24">
            <v>1388.84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203</v>
          </cell>
          <cell r="D27">
            <v>70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8000</v>
          </cell>
          <cell r="D31">
            <v>5005.55</v>
          </cell>
        </row>
        <row r="32">
          <cell r="C32">
            <v>0</v>
          </cell>
          <cell r="D32">
            <v>0</v>
          </cell>
        </row>
        <row r="33">
          <cell r="C33">
            <v>7</v>
          </cell>
          <cell r="D33">
            <v>0</v>
          </cell>
        </row>
        <row r="34">
          <cell r="C34">
            <v>750</v>
          </cell>
          <cell r="D34">
            <v>0</v>
          </cell>
        </row>
        <row r="35">
          <cell r="C35">
            <v>61</v>
          </cell>
          <cell r="D35">
            <v>15</v>
          </cell>
        </row>
        <row r="36">
          <cell r="C36">
            <v>18</v>
          </cell>
          <cell r="D36">
            <v>0</v>
          </cell>
        </row>
        <row r="37">
          <cell r="C37">
            <v>0</v>
          </cell>
          <cell r="D37">
            <v>8550</v>
          </cell>
        </row>
        <row r="38">
          <cell r="C38">
            <v>100</v>
          </cell>
          <cell r="D38">
            <v>2257.0700000000002</v>
          </cell>
        </row>
        <row r="39">
          <cell r="C39">
            <v>0</v>
          </cell>
          <cell r="D39">
            <v>0</v>
          </cell>
        </row>
        <row r="40">
          <cell r="C40">
            <v>100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3367.1</v>
          </cell>
        </row>
        <row r="44">
          <cell r="C44">
            <v>900</v>
          </cell>
          <cell r="D44">
            <v>18809.02</v>
          </cell>
        </row>
        <row r="45">
          <cell r="C45">
            <v>2000</v>
          </cell>
          <cell r="D45">
            <v>2187.36</v>
          </cell>
        </row>
        <row r="46">
          <cell r="C46">
            <v>10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655855</v>
          </cell>
          <cell r="D50">
            <v>345204.64</v>
          </cell>
        </row>
        <row r="51">
          <cell r="C51">
            <v>0.11499999999068677</v>
          </cell>
          <cell r="D51">
            <v>0</v>
          </cell>
        </row>
        <row r="53">
          <cell r="D53">
            <v>51780.696000000004</v>
          </cell>
        </row>
        <row r="54">
          <cell r="D54">
            <v>1847.26</v>
          </cell>
        </row>
        <row r="55">
          <cell r="D55">
            <v>49933.436000000002</v>
          </cell>
        </row>
      </sheetData>
      <sheetData sheetId="9">
        <row r="4">
          <cell r="D4">
            <v>54953.962999999989</v>
          </cell>
          <cell r="G4">
            <v>91704.163</v>
          </cell>
        </row>
        <row r="5">
          <cell r="D5">
            <v>0</v>
          </cell>
          <cell r="G5">
            <v>0</v>
          </cell>
        </row>
        <row r="6">
          <cell r="D6">
            <v>388002.48999999987</v>
          </cell>
          <cell r="G6">
            <v>603853</v>
          </cell>
        </row>
        <row r="7">
          <cell r="D7">
            <v>388002.48999999987</v>
          </cell>
        </row>
        <row r="9">
          <cell r="G9">
            <v>385699</v>
          </cell>
          <cell r="H9">
            <v>161537.14000000001</v>
          </cell>
        </row>
        <row r="10">
          <cell r="G10">
            <v>0</v>
          </cell>
          <cell r="H10">
            <v>0</v>
          </cell>
        </row>
        <row r="12">
          <cell r="G12">
            <v>0</v>
          </cell>
          <cell r="H12">
            <v>0</v>
          </cell>
        </row>
        <row r="13">
          <cell r="G13">
            <v>0</v>
          </cell>
          <cell r="H13">
            <v>0</v>
          </cell>
        </row>
        <row r="15">
          <cell r="D15">
            <v>549539.62999999989</v>
          </cell>
        </row>
        <row r="18">
          <cell r="G18">
            <v>904565</v>
          </cell>
          <cell r="H18">
            <v>486122.98</v>
          </cell>
        </row>
        <row r="19">
          <cell r="G19">
            <v>14213</v>
          </cell>
          <cell r="H19">
            <v>10563.42</v>
          </cell>
        </row>
        <row r="20">
          <cell r="G20">
            <v>15660</v>
          </cell>
          <cell r="H20">
            <v>10999.47</v>
          </cell>
        </row>
        <row r="21">
          <cell r="G21">
            <v>7000</v>
          </cell>
          <cell r="H21">
            <v>2688</v>
          </cell>
        </row>
        <row r="22">
          <cell r="G22">
            <v>1000</v>
          </cell>
          <cell r="H22">
            <v>0</v>
          </cell>
        </row>
        <row r="23">
          <cell r="G23">
            <v>400</v>
          </cell>
          <cell r="H23">
            <v>127.68</v>
          </cell>
        </row>
        <row r="24">
          <cell r="G24">
            <v>200</v>
          </cell>
          <cell r="H24">
            <v>117.77</v>
          </cell>
        </row>
        <row r="25">
          <cell r="G25">
            <v>5</v>
          </cell>
          <cell r="H25">
            <v>0</v>
          </cell>
        </row>
        <row r="26">
          <cell r="G26">
            <v>21</v>
          </cell>
          <cell r="H26">
            <v>25.33</v>
          </cell>
        </row>
        <row r="27">
          <cell r="G27">
            <v>250</v>
          </cell>
          <cell r="H27">
            <v>0</v>
          </cell>
        </row>
        <row r="28">
          <cell r="G28">
            <v>1000</v>
          </cell>
          <cell r="H28">
            <v>0</v>
          </cell>
        </row>
        <row r="29">
          <cell r="G29">
            <v>0</v>
          </cell>
          <cell r="H29">
            <v>0</v>
          </cell>
        </row>
        <row r="30">
          <cell r="G30">
            <v>158</v>
          </cell>
          <cell r="H30">
            <v>17.79</v>
          </cell>
        </row>
        <row r="31">
          <cell r="G31">
            <v>7328</v>
          </cell>
          <cell r="H31">
            <v>3900.46</v>
          </cell>
        </row>
        <row r="32">
          <cell r="G32">
            <v>0</v>
          </cell>
          <cell r="H32">
            <v>0</v>
          </cell>
        </row>
        <row r="33">
          <cell r="G33">
            <v>1000</v>
          </cell>
          <cell r="H33">
            <v>552.71</v>
          </cell>
        </row>
        <row r="34">
          <cell r="G34">
            <v>250</v>
          </cell>
          <cell r="H34">
            <v>4.0999999999999996</v>
          </cell>
        </row>
        <row r="35">
          <cell r="G35">
            <v>22330</v>
          </cell>
          <cell r="H35">
            <v>4614.92</v>
          </cell>
        </row>
        <row r="36">
          <cell r="G36">
            <v>700</v>
          </cell>
          <cell r="H36">
            <v>0</v>
          </cell>
        </row>
        <row r="37">
          <cell r="G37">
            <v>1200</v>
          </cell>
          <cell r="H37">
            <v>1576.42</v>
          </cell>
        </row>
        <row r="38">
          <cell r="G38">
            <v>500</v>
          </cell>
          <cell r="H38">
            <v>3958.61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6754.39</v>
          </cell>
        </row>
        <row r="44">
          <cell r="G44">
            <v>300</v>
          </cell>
          <cell r="H44">
            <v>1274.57</v>
          </cell>
        </row>
        <row r="45">
          <cell r="G45">
            <v>9456</v>
          </cell>
          <cell r="H45">
            <v>19942.86</v>
          </cell>
        </row>
        <row r="46">
          <cell r="G46">
            <v>16</v>
          </cell>
          <cell r="H46">
            <v>0</v>
          </cell>
        </row>
        <row r="47">
          <cell r="G47">
            <v>0</v>
          </cell>
          <cell r="H47">
            <v>0</v>
          </cell>
        </row>
        <row r="48">
          <cell r="G48">
            <v>0</v>
          </cell>
          <cell r="H48">
            <v>0</v>
          </cell>
        </row>
        <row r="49">
          <cell r="G49">
            <v>2000</v>
          </cell>
          <cell r="H49">
            <v>839.15</v>
          </cell>
        </row>
        <row r="50">
          <cell r="G50">
            <v>989552</v>
          </cell>
          <cell r="H50">
            <v>554080.62999999989</v>
          </cell>
        </row>
        <row r="51">
          <cell r="G51">
            <v>0</v>
          </cell>
          <cell r="H51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10">
        <row r="4">
          <cell r="I4">
            <v>0</v>
          </cell>
          <cell r="J4">
            <v>0</v>
          </cell>
        </row>
        <row r="5">
          <cell r="I5">
            <v>0</v>
          </cell>
          <cell r="J5">
            <v>0</v>
          </cell>
        </row>
        <row r="6">
          <cell r="I6">
            <v>453980</v>
          </cell>
          <cell r="J6">
            <v>-44707.940000000024</v>
          </cell>
        </row>
        <row r="7">
          <cell r="J7">
            <v>-44707.940000000024</v>
          </cell>
        </row>
        <row r="9">
          <cell r="I9">
            <v>512940</v>
          </cell>
          <cell r="J9">
            <v>512940</v>
          </cell>
        </row>
        <row r="10">
          <cell r="I10">
            <v>0</v>
          </cell>
          <cell r="J10">
            <v>0</v>
          </cell>
        </row>
        <row r="13">
          <cell r="I13">
            <v>0</v>
          </cell>
          <cell r="J13">
            <v>0</v>
          </cell>
        </row>
        <row r="15">
          <cell r="J15">
            <v>468232.06</v>
          </cell>
        </row>
        <row r="18">
          <cell r="I18">
            <v>708105</v>
          </cell>
          <cell r="J18">
            <v>346075.99</v>
          </cell>
        </row>
        <row r="19">
          <cell r="I19">
            <v>660</v>
          </cell>
          <cell r="J19">
            <v>1709.64</v>
          </cell>
        </row>
        <row r="20">
          <cell r="I20">
            <v>500</v>
          </cell>
          <cell r="J20">
            <v>0</v>
          </cell>
        </row>
        <row r="21">
          <cell r="I21">
            <v>0</v>
          </cell>
          <cell r="J21">
            <v>0</v>
          </cell>
        </row>
        <row r="22">
          <cell r="I22">
            <v>4000</v>
          </cell>
          <cell r="J22">
            <v>3935.94</v>
          </cell>
        </row>
        <row r="23">
          <cell r="I23">
            <v>4000</v>
          </cell>
          <cell r="J23">
            <v>659.57</v>
          </cell>
        </row>
        <row r="24">
          <cell r="I24">
            <v>1300</v>
          </cell>
          <cell r="J24">
            <v>1295.07</v>
          </cell>
        </row>
        <row r="25"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500</v>
          </cell>
          <cell r="J27">
            <v>0</v>
          </cell>
        </row>
        <row r="28">
          <cell r="I28">
            <v>1000</v>
          </cell>
          <cell r="J28">
            <v>4022.38</v>
          </cell>
        </row>
        <row r="29">
          <cell r="I29">
            <v>0</v>
          </cell>
          <cell r="J29">
            <v>0</v>
          </cell>
        </row>
        <row r="30">
          <cell r="I30">
            <v>2100</v>
          </cell>
          <cell r="J30">
            <v>1003.13</v>
          </cell>
        </row>
        <row r="31">
          <cell r="I31">
            <v>31000</v>
          </cell>
          <cell r="J31">
            <v>12034.86</v>
          </cell>
        </row>
        <row r="32">
          <cell r="I32">
            <v>122</v>
          </cell>
          <cell r="J32">
            <v>8351.07</v>
          </cell>
        </row>
        <row r="33">
          <cell r="I33">
            <v>0</v>
          </cell>
          <cell r="J33">
            <v>0</v>
          </cell>
        </row>
        <row r="34">
          <cell r="I34">
            <v>500</v>
          </cell>
          <cell r="J34">
            <v>0</v>
          </cell>
        </row>
        <row r="35">
          <cell r="I35">
            <v>100</v>
          </cell>
          <cell r="J35">
            <v>878.75</v>
          </cell>
        </row>
        <row r="36">
          <cell r="I36">
            <v>530</v>
          </cell>
          <cell r="J36">
            <v>1529.41</v>
          </cell>
        </row>
        <row r="37">
          <cell r="I37">
            <v>74</v>
          </cell>
          <cell r="J37">
            <v>1472.86</v>
          </cell>
        </row>
        <row r="38">
          <cell r="I38">
            <v>140000</v>
          </cell>
          <cell r="J38">
            <v>43413.77</v>
          </cell>
        </row>
        <row r="39">
          <cell r="I39">
            <v>22000</v>
          </cell>
          <cell r="J39">
            <v>11013</v>
          </cell>
        </row>
        <row r="40">
          <cell r="I40">
            <v>680</v>
          </cell>
          <cell r="J40">
            <v>0</v>
          </cell>
        </row>
        <row r="41">
          <cell r="I41">
            <v>12817</v>
          </cell>
          <cell r="J41">
            <v>2028</v>
          </cell>
        </row>
        <row r="42">
          <cell r="I42">
            <v>10000</v>
          </cell>
          <cell r="J42">
            <v>0</v>
          </cell>
        </row>
        <row r="43">
          <cell r="I43">
            <v>0</v>
          </cell>
          <cell r="J43">
            <v>4040.51</v>
          </cell>
        </row>
        <row r="44">
          <cell r="I44">
            <v>1000</v>
          </cell>
          <cell r="J44">
            <v>12552.66</v>
          </cell>
        </row>
        <row r="45">
          <cell r="I45">
            <v>21237</v>
          </cell>
          <cell r="J45">
            <v>9596.23</v>
          </cell>
        </row>
        <row r="46">
          <cell r="I46">
            <v>4535</v>
          </cell>
          <cell r="J46">
            <v>2619.2200000000003</v>
          </cell>
        </row>
        <row r="47">
          <cell r="I47">
            <v>160</v>
          </cell>
          <cell r="J47">
            <v>0</v>
          </cell>
        </row>
        <row r="48">
          <cell r="I48">
            <v>0</v>
          </cell>
          <cell r="J48">
            <v>0</v>
          </cell>
        </row>
        <row r="49">
          <cell r="I49">
            <v>0</v>
          </cell>
          <cell r="J49">
            <v>0</v>
          </cell>
        </row>
        <row r="50">
          <cell r="I50">
            <v>966920</v>
          </cell>
          <cell r="J50">
            <v>468232.05999999994</v>
          </cell>
        </row>
        <row r="51">
          <cell r="I51">
            <v>0</v>
          </cell>
          <cell r="J51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11">
        <row r="3">
          <cell r="B3">
            <v>96401.78</v>
          </cell>
        </row>
        <row r="4">
          <cell r="B4">
            <v>4072.32</v>
          </cell>
        </row>
        <row r="5">
          <cell r="B5">
            <v>73670.67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18741.79</v>
          </cell>
        </row>
        <row r="21">
          <cell r="B21">
            <v>4086481</v>
          </cell>
        </row>
        <row r="22">
          <cell r="B22">
            <v>4241883.9799999995</v>
          </cell>
        </row>
      </sheetData>
      <sheetData sheetId="12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2249.35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</sheetData>
      <sheetData sheetId="13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9">
          <cell r="B9">
            <v>0</v>
          </cell>
        </row>
        <row r="10">
          <cell r="B10">
            <v>243.45</v>
          </cell>
        </row>
        <row r="11">
          <cell r="B11">
            <v>382.5</v>
          </cell>
        </row>
        <row r="12">
          <cell r="B12">
            <v>0</v>
          </cell>
        </row>
        <row r="13">
          <cell r="B13">
            <v>350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287.49</v>
          </cell>
        </row>
        <row r="17">
          <cell r="B17">
            <v>36.549999999999997</v>
          </cell>
        </row>
        <row r="18">
          <cell r="B18">
            <v>4344.8500000000004</v>
          </cell>
        </row>
        <row r="21">
          <cell r="B21">
            <v>8758</v>
          </cell>
        </row>
        <row r="22">
          <cell r="B22">
            <v>3113.16</v>
          </cell>
        </row>
      </sheetData>
      <sheetData sheetId="14">
        <row r="3">
          <cell r="B3">
            <v>0</v>
          </cell>
        </row>
        <row r="4">
          <cell r="B4">
            <v>0</v>
          </cell>
        </row>
        <row r="5">
          <cell r="B5">
            <v>500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21">
          <cell r="B21">
            <v>3286</v>
          </cell>
        </row>
        <row r="22">
          <cell r="B22">
            <v>3786</v>
          </cell>
        </row>
      </sheetData>
      <sheetData sheetId="15">
        <row r="3">
          <cell r="B3">
            <v>0</v>
          </cell>
        </row>
        <row r="4">
          <cell r="B4">
            <v>0</v>
          </cell>
        </row>
        <row r="5">
          <cell r="B5">
            <v>751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21">
          <cell r="B21">
            <v>5958</v>
          </cell>
        </row>
        <row r="22">
          <cell r="B22">
            <v>6709</v>
          </cell>
        </row>
      </sheetData>
      <sheetData sheetId="16">
        <row r="3">
          <cell r="B3">
            <v>0</v>
          </cell>
        </row>
        <row r="4">
          <cell r="B4">
            <v>0</v>
          </cell>
        </row>
        <row r="5">
          <cell r="B5">
            <v>956</v>
          </cell>
        </row>
        <row r="9">
          <cell r="B9">
            <v>0</v>
          </cell>
        </row>
        <row r="10">
          <cell r="B10">
            <v>102.81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2300</v>
          </cell>
        </row>
        <row r="17">
          <cell r="B17">
            <v>0</v>
          </cell>
        </row>
        <row r="18">
          <cell r="B18">
            <v>2005.21</v>
          </cell>
        </row>
        <row r="21">
          <cell r="B21">
            <v>19481</v>
          </cell>
        </row>
        <row r="22">
          <cell r="B22">
            <v>16028.98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5361-4A36-4F3D-8862-7390EF5CECBC}">
  <dimension ref="A1:D81"/>
  <sheetViews>
    <sheetView tabSelected="1" workbookViewId="0">
      <selection sqref="A1:D81"/>
    </sheetView>
  </sheetViews>
  <sheetFormatPr defaultRowHeight="14.4" x14ac:dyDescent="0.3"/>
  <cols>
    <col min="1" max="1" width="22" customWidth="1"/>
    <col min="2" max="2" width="16.44140625" customWidth="1"/>
    <col min="3" max="3" width="17.33203125" customWidth="1"/>
  </cols>
  <sheetData>
    <row r="1" spans="1:4" x14ac:dyDescent="0.3">
      <c r="A1" t="s">
        <v>0</v>
      </c>
      <c r="B1" s="1" t="s">
        <v>1</v>
      </c>
      <c r="C1" s="1" t="s">
        <v>2</v>
      </c>
    </row>
    <row r="2" spans="1:4" x14ac:dyDescent="0.3">
      <c r="A2" t="s">
        <v>3</v>
      </c>
      <c r="B2" s="1" t="s">
        <v>4</v>
      </c>
      <c r="C2" s="1" t="str">
        <f>+B2</f>
        <v>FY 2025</v>
      </c>
    </row>
    <row r="3" spans="1:4" x14ac:dyDescent="0.3">
      <c r="A3" s="2"/>
      <c r="B3" s="1" t="s">
        <v>5</v>
      </c>
      <c r="C3" s="3">
        <v>45688</v>
      </c>
      <c r="D3" s="4">
        <f>7/12</f>
        <v>0.58333333333333337</v>
      </c>
    </row>
    <row r="4" spans="1:4" x14ac:dyDescent="0.3">
      <c r="A4" s="2" t="s">
        <v>6</v>
      </c>
      <c r="B4" s="1">
        <f>+[1]BEP!C4+'[1]CIRC, INMR, EDMC &amp; OTHR'!K4+[1]CNTR!D4+'[1]YATP &amp; LEAP'!G4+'[1]FOPR &amp; SEMP'!G4+'[1]ILIV &amp; SILC'!G4+'[1]RE11, RE12'!I4+[1]IASD!C4</f>
        <v>1718892.5098199998</v>
      </c>
      <c r="C4" s="1">
        <f>+'[1]YATP &amp; LEAP'!H4+[1]BEP!D4+'[1]CIRC, INMR, EDMC &amp; OTHR'!L4+'[1]FOPR &amp; SEMP'!H4+'[1]ILIV &amp; SILC'!D4+[1]CNTR!D4+'[1]RE11, RE12'!J4+[1]IASD!D4</f>
        <v>1053015.8858400001</v>
      </c>
    </row>
    <row r="5" spans="1:4" x14ac:dyDescent="0.3">
      <c r="A5" s="2" t="s">
        <v>7</v>
      </c>
      <c r="B5" s="1">
        <f>+[1]BEP!C5+'[1]CIRC, INMR, EDMC &amp; OTHR'!K5+[1]CNTR!D5+'[1]YATP &amp; LEAP'!G5+'[1]FOPR &amp; SEMP'!G5+'[1]ILIV &amp; SILC'!G5+'[1]RE11, RE12'!I5+[1]IASD!C5</f>
        <v>0</v>
      </c>
      <c r="C5" s="1">
        <f>+'[1]YATP &amp; LEAP'!H5+[1]BEP!D5+'[1]CIRC, INMR, EDMC &amp; OTHR'!L5+'[1]FOPR &amp; SEMP'!H5+'[1]ILIV &amp; SILC'!D5+[1]CNTR!D5+'[1]RE11, RE12'!J5</f>
        <v>0</v>
      </c>
      <c r="D5" s="1"/>
    </row>
    <row r="6" spans="1:4" x14ac:dyDescent="0.3">
      <c r="A6" s="2" t="s">
        <v>8</v>
      </c>
      <c r="B6" s="1">
        <f>+[1]BEP!C6+'[1]CIRC, INMR, EDMC &amp; OTHR'!K6+[1]CNTR!C6+'[1]FOPR &amp; SEMP'!G6+[1]ETTS!C6+'[1]YATP &amp; LEAP'!G6+[1]IASD!C6+'[1]ILIV &amp; SILC'!G6+'[1]RE11, RE12'!I6</f>
        <v>3087131.298</v>
      </c>
      <c r="C6" s="1">
        <f>+'[1]YATP &amp; LEAP'!H6+[1]BEP!D6+'[1]CIRC, INMR, EDMC &amp; OTHR'!L6+[1]ETTS!D6+'[1]FOPR &amp; SEMP'!H6+'[1]ILIV &amp; SILC'!D6+[1]CNTR!D6+'[1]RE11, RE12'!J6+[1]IASD!D6</f>
        <v>1453716.6972599998</v>
      </c>
      <c r="D6" s="1"/>
    </row>
    <row r="7" spans="1:4" x14ac:dyDescent="0.3">
      <c r="A7" s="2" t="s">
        <v>9</v>
      </c>
      <c r="B7" s="1">
        <f>+B6</f>
        <v>3087131.298</v>
      </c>
      <c r="C7" s="1">
        <f>+'[1]YATP &amp; LEAP'!H7+[1]BEP!D7+'[1]CIRC, INMR, EDMC &amp; OTHR'!L7+'[1]FOPR &amp; SEMP'!H7+'[1]ILIV &amp; SILC'!D7+[1]CNTR!D7+'[1]RE11, RE12'!J7+[1]IASD!D7</f>
        <v>1346901.6458399999</v>
      </c>
    </row>
    <row r="8" spans="1:4" x14ac:dyDescent="0.3">
      <c r="A8" s="2" t="s">
        <v>10</v>
      </c>
      <c r="B8" s="1"/>
      <c r="C8" s="1"/>
    </row>
    <row r="9" spans="1:4" x14ac:dyDescent="0.3">
      <c r="A9" s="2" t="s">
        <v>11</v>
      </c>
      <c r="B9" s="1">
        <f>+[1]BEP!C9+'[1]CIRC, INMR, EDMC &amp; OTHR'!K9+[1]CNTR!C9+[1]ETTS!C9+'[1]FOPR &amp; SEMP'!G9+'[1]YATP &amp; LEAP'!G9+[1]IASD!C9+'[1]ILIV &amp; SILC'!G9+'[1]RE11, RE12'!I9</f>
        <v>8518737</v>
      </c>
      <c r="C9" s="1">
        <f>+[1]BEP!D9+'[1]CIRC, INMR, EDMC &amp; OTHR'!L9+[1]CNTR!D9+[1]ETTS!D9+'[1]FOPR &amp; SEMP'!H9+'[1]YATP &amp; LEAP'!H9+[1]IASD!D9+'[1]ILIV &amp; SILC'!H9+'[1]RE11, RE12'!J9</f>
        <v>4700719.2227400001</v>
      </c>
    </row>
    <row r="10" spans="1:4" x14ac:dyDescent="0.3">
      <c r="A10" s="2" t="s">
        <v>12</v>
      </c>
      <c r="B10" s="1">
        <f>+[1]BEP!C10+'[1]CIRC, INMR, EDMC &amp; OTHR'!K10+[1]CNTR!C10+[1]ETTS!C10+'[1]FOPR &amp; SEMP'!G10+'[1]YATP &amp; LEAP'!G10+[1]IASD!C10+'[1]ILIV &amp; SILC'!G10+'[1]RE11, RE12'!I10</f>
        <v>355000</v>
      </c>
      <c r="C10" s="1">
        <f>+[1]BEP!D10+'[1]CIRC, INMR, EDMC &amp; OTHR'!L10+[1]CNTR!D10+[1]ETTS!D10+'[1]FOPR &amp; SEMP'!H10+'[1]YATP &amp; LEAP'!H10+[1]IASD!D10+'[1]ILIV &amp; SILC'!H10+'[1]RE11, RE12'!J10</f>
        <v>71575.51999999999</v>
      </c>
    </row>
    <row r="11" spans="1:4" x14ac:dyDescent="0.3">
      <c r="A11" s="2" t="s">
        <v>13</v>
      </c>
      <c r="B11" s="1">
        <f>+[1]BEP!C11+'[1]CIRC, INMR, EDMC &amp; OTHR'!K11+[1]CNTR!C11+[1]ETTS!C11+'[1]FOPR &amp; SEMP'!G11+'[1]YATP &amp; LEAP'!G11+[1]IASD!C11+'[1]ILIV &amp; SILC'!G11+'[1]RE11, RE12'!I11</f>
        <v>0</v>
      </c>
      <c r="C11" s="1">
        <f>+[1]BEP!D11+'[1]CIRC, INMR, EDMC &amp; OTHR'!L11+[1]CNTR!D11+[1]ETTS!D11+'[1]FOPR &amp; SEMP'!H11+'[1]YATP &amp; LEAP'!H11+[1]IASD!D11+'[1]ILIV &amp; SILC'!H11+'[1]RE11, RE12'!J11</f>
        <v>0</v>
      </c>
      <c r="D11" s="1"/>
    </row>
    <row r="12" spans="1:4" x14ac:dyDescent="0.3">
      <c r="A12" s="2" t="s">
        <v>14</v>
      </c>
      <c r="B12" s="1">
        <f>+[1]BEP!C12+'[1]CIRC, INMR, EDMC &amp; OTHR'!K12+[1]CNTR!C12+[1]ETTS!C12+'[1]FOPR &amp; SEMP'!G12+'[1]YATP &amp; LEAP'!G12+[1]IASD!C12+'[1]ILIV &amp; SILC'!G12+'[1]RE11, RE12'!I12</f>
        <v>100</v>
      </c>
      <c r="C12" s="1">
        <f>+[1]BEP!D12+'[1]CIRC, INMR, EDMC &amp; OTHR'!L12+[1]CNTR!D12+[1]ETTS!D12+'[1]FOPR &amp; SEMP'!H12+'[1]YATP &amp; LEAP'!H12+[1]IASD!D12+'[1]ILIV &amp; SILC'!H12+'[1]RE11, RE12'!J12</f>
        <v>47967.12</v>
      </c>
    </row>
    <row r="13" spans="1:4" x14ac:dyDescent="0.3">
      <c r="A13" s="2" t="s">
        <v>7</v>
      </c>
      <c r="B13" s="1">
        <f>+[1]BEP!C13+'[1]CIRC, INMR, EDMC &amp; OTHR'!K13+[1]CNTR!C13+[1]ETTS!C13+'[1]FOPR &amp; SEMP'!G13+'[1]YATP &amp; LEAP'!G13+[1]IASD!C13+'[1]ILIV &amp; SILC'!G13+'[1]RE11, RE12'!I13</f>
        <v>101</v>
      </c>
      <c r="C13" s="1">
        <f>+[1]BEP!D13+'[1]CIRC, INMR, EDMC &amp; OTHR'!L13+[1]CNTR!D13+[1]ETTS!D13+'[1]FOPR &amp; SEMP'!H13+'[1]YATP &amp; LEAP'!H13+[1]IASD!D13+'[1]ILIV &amp; SILC'!H13+'[1]RE11, RE12'!J13</f>
        <v>208868.89</v>
      </c>
    </row>
    <row r="14" spans="1:4" x14ac:dyDescent="0.3">
      <c r="A14" s="2" t="s">
        <v>15</v>
      </c>
      <c r="B14" s="1">
        <f>SUM(B9:B13)</f>
        <v>8873938</v>
      </c>
      <c r="C14" s="1">
        <f>SUM(C9:C13)</f>
        <v>5029130.7527399994</v>
      </c>
      <c r="D14" s="1"/>
    </row>
    <row r="15" spans="1:4" x14ac:dyDescent="0.3">
      <c r="A15" s="2" t="s">
        <v>16</v>
      </c>
      <c r="B15" s="1">
        <f>+B14+B7</f>
        <v>11961069.298</v>
      </c>
      <c r="C15" s="1">
        <f>+'[1]YATP &amp; LEAP'!H15+[1]BEP!D15+'[1]CIRC, INMR, EDMC &amp; OTHR'!L15+'[1]FOPR &amp; SEMP'!H15+'[1]ILIV &amp; SILC'!D15+[1]CNTR!D15+'[1]RE11, RE12'!J15+[1]IASD!D15</f>
        <v>5784626.9299999997</v>
      </c>
      <c r="D15" s="1"/>
    </row>
    <row r="16" spans="1:4" x14ac:dyDescent="0.3">
      <c r="A16" s="2"/>
      <c r="B16" s="1"/>
      <c r="C16" s="1"/>
    </row>
    <row r="17" spans="1:4" x14ac:dyDescent="0.3">
      <c r="A17" s="2" t="s">
        <v>17</v>
      </c>
      <c r="B17" s="1"/>
      <c r="C17" s="1"/>
    </row>
    <row r="18" spans="1:4" x14ac:dyDescent="0.3">
      <c r="A18" s="2" t="s">
        <v>18</v>
      </c>
      <c r="B18" s="1">
        <f>+[1]BEP!C18+'[1]CIRC, INMR, EDMC &amp; OTHR'!K18+[1]CNTR!C18+[1]ETTS!C18+'[1]FOPR &amp; SEMP'!G18+'[1]YATP &amp; LEAP'!G18+[1]IASD!C18+'[1]ILIV &amp; SILC'!G18+'[1]RE11, RE12'!I18</f>
        <v>8066505</v>
      </c>
      <c r="C18" s="1">
        <f>+[1]BEP!D18+'[1]CIRC, INMR, EDMC &amp; OTHR'!L18+[1]CNTR!D18+[1]ETTS!D18+'[1]FOPR &amp; SEMP'!H18+'[1]YATP &amp; LEAP'!H18+[1]IASD!D18+'[1]ILIV &amp; SILC'!H18+'[1]RE11, RE12'!J18</f>
        <v>3691183.7799999993</v>
      </c>
      <c r="D18" s="5">
        <f>+C18/B18</f>
        <v>0.45759393690328082</v>
      </c>
    </row>
    <row r="19" spans="1:4" x14ac:dyDescent="0.3">
      <c r="A19" s="2" t="s">
        <v>19</v>
      </c>
      <c r="B19" s="1">
        <f>+[1]BEP!C19+'[1]CIRC, INMR, EDMC &amp; OTHR'!K19+[1]CNTR!C19+[1]ETTS!C19+'[1]FOPR &amp; SEMP'!G19+'[1]YATP &amp; LEAP'!G19+[1]IASD!C19+'[1]ILIV &amp; SILC'!G19+'[1]RE11, RE12'!I19</f>
        <v>156297</v>
      </c>
      <c r="C19" s="1">
        <f>+[1]BEP!D19+'[1]CIRC, INMR, EDMC &amp; OTHR'!L19+[1]CNTR!D19+[1]ETTS!D19+'[1]FOPR &amp; SEMP'!H19+'[1]YATP &amp; LEAP'!H19+[1]IASD!D19+'[1]ILIV &amp; SILC'!H19+'[1]RE11, RE12'!J19</f>
        <v>65742.289999999994</v>
      </c>
      <c r="D19" s="5">
        <f t="shared" ref="D19:D50" si="0">+C19/B19</f>
        <v>0.42062413226101586</v>
      </c>
    </row>
    <row r="20" spans="1:4" x14ac:dyDescent="0.3">
      <c r="A20" s="2" t="s">
        <v>20</v>
      </c>
      <c r="B20" s="1">
        <f>+[1]BEP!C20+'[1]CIRC, INMR, EDMC &amp; OTHR'!K20+[1]CNTR!C20+[1]ETTS!C20+'[1]FOPR &amp; SEMP'!G20+'[1]YATP &amp; LEAP'!G20+[1]IASD!C20+'[1]ILIV &amp; SILC'!G20+'[1]RE11, RE12'!I20</f>
        <v>36640</v>
      </c>
      <c r="C20" s="1">
        <f>+[1]BEP!D20+'[1]CIRC, INMR, EDMC &amp; OTHR'!L20+[1]CNTR!D20+[1]ETTS!D20+'[1]FOPR &amp; SEMP'!H20+'[1]YATP &amp; LEAP'!H20+[1]IASD!D20+'[1]ILIV &amp; SILC'!H20+'[1]RE11, RE12'!J20</f>
        <v>24496.57</v>
      </c>
      <c r="D20" s="5">
        <f t="shared" si="0"/>
        <v>0.66857450873362445</v>
      </c>
    </row>
    <row r="21" spans="1:4" x14ac:dyDescent="0.3">
      <c r="A21" s="2" t="s">
        <v>21</v>
      </c>
      <c r="B21" s="1">
        <f>+[1]BEP!C21+'[1]CIRC, INMR, EDMC &amp; OTHR'!K21+[1]CNTR!C21+[1]ETTS!C21+'[1]FOPR &amp; SEMP'!G21+'[1]YATP &amp; LEAP'!G21+[1]IASD!C21+'[1]ILIV &amp; SILC'!G21+'[1]RE11, RE12'!I21</f>
        <v>31842</v>
      </c>
      <c r="C21" s="1">
        <f>+[1]BEP!D21+'[1]CIRC, INMR, EDMC &amp; OTHR'!L21+[1]CNTR!D21+[1]ETTS!D21+'[1]FOPR &amp; SEMP'!H21+'[1]YATP &amp; LEAP'!H21+[1]IASD!D21+'[1]ILIV &amp; SILC'!H21+'[1]RE11, RE12'!J21</f>
        <v>11826</v>
      </c>
      <c r="D21" s="5">
        <f t="shared" si="0"/>
        <v>0.37139626907857548</v>
      </c>
    </row>
    <row r="22" spans="1:4" x14ac:dyDescent="0.3">
      <c r="A22" s="2" t="s">
        <v>22</v>
      </c>
      <c r="B22" s="1">
        <f>+[1]BEP!C22+'[1]CIRC, INMR, EDMC &amp; OTHR'!K22+[1]CNTR!C22+[1]ETTS!C22+'[1]FOPR &amp; SEMP'!G22+'[1]YATP &amp; LEAP'!G22+[1]IASD!C22+'[1]ILIV &amp; SILC'!G22+'[1]RE11, RE12'!I22</f>
        <v>34636</v>
      </c>
      <c r="C22" s="1">
        <f>+[1]BEP!D22+'[1]CIRC, INMR, EDMC &amp; OTHR'!L22+[1]CNTR!D22+[1]ETTS!D22+'[1]FOPR &amp; SEMP'!H22+'[1]YATP &amp; LEAP'!H22+[1]IASD!D22+'[1]ILIV &amp; SILC'!H22+'[1]RE11, RE12'!J22</f>
        <v>32896.53</v>
      </c>
      <c r="D22" s="5">
        <f t="shared" si="0"/>
        <v>0.9497785541055549</v>
      </c>
    </row>
    <row r="23" spans="1:4" x14ac:dyDescent="0.3">
      <c r="A23" s="2" t="s">
        <v>23</v>
      </c>
      <c r="B23" s="1">
        <f>+[1]BEP!C23+'[1]CIRC, INMR, EDMC &amp; OTHR'!K23+[1]CNTR!C23+[1]ETTS!C23+'[1]FOPR &amp; SEMP'!G23+'[1]YATP &amp; LEAP'!G23+[1]IASD!C23+'[1]ILIV &amp; SILC'!G23+'[1]RE11, RE12'!I23</f>
        <v>39944</v>
      </c>
      <c r="C23" s="1">
        <f>+[1]BEP!D23+'[1]CIRC, INMR, EDMC &amp; OTHR'!L23+[1]CNTR!D23+[1]ETTS!D23+'[1]FOPR &amp; SEMP'!H23+'[1]YATP &amp; LEAP'!H23+[1]IASD!D23+'[1]ILIV &amp; SILC'!H23+'[1]RE11, RE12'!J23</f>
        <v>20481.769999999997</v>
      </c>
      <c r="D23" s="5">
        <f t="shared" si="0"/>
        <v>0.51276211696374918</v>
      </c>
    </row>
    <row r="24" spans="1:4" x14ac:dyDescent="0.3">
      <c r="A24" s="2" t="s">
        <v>24</v>
      </c>
      <c r="B24" s="1">
        <f>+[1]BEP!C24+'[1]CIRC, INMR, EDMC &amp; OTHR'!K24+[1]CNTR!C24+[1]ETTS!C24+'[1]FOPR &amp; SEMP'!G24+'[1]YATP &amp; LEAP'!G24+[1]IASD!C24+'[1]ILIV &amp; SILC'!G24+'[1]RE11, RE12'!I24</f>
        <v>27070</v>
      </c>
      <c r="C24" s="1">
        <f>+[1]BEP!D24+'[1]CIRC, INMR, EDMC &amp; OTHR'!L24+[1]CNTR!D24+[1]ETTS!D24+'[1]FOPR &amp; SEMP'!H24+'[1]YATP &amp; LEAP'!H24+[1]IASD!D24+'[1]ILIV &amp; SILC'!H24+'[1]RE11, RE12'!J24</f>
        <v>24926.66</v>
      </c>
      <c r="D24" s="5">
        <f t="shared" si="0"/>
        <v>0.92082231252308833</v>
      </c>
    </row>
    <row r="25" spans="1:4" x14ac:dyDescent="0.3">
      <c r="A25" s="2" t="s">
        <v>25</v>
      </c>
      <c r="B25" s="1">
        <f>+[1]BEP!C25+'[1]CIRC, INMR, EDMC &amp; OTHR'!K25+[1]CNTR!C25+[1]ETTS!C25+'[1]FOPR &amp; SEMP'!G25+'[1]YATP &amp; LEAP'!G25+[1]IASD!C25+'[1]ILIV &amp; SILC'!G25+'[1]RE11, RE12'!I25</f>
        <v>5</v>
      </c>
      <c r="C25" s="1">
        <f>+[1]BEP!D25+'[1]CIRC, INMR, EDMC &amp; OTHR'!L25+[1]CNTR!D25+[1]ETTS!D25+'[1]FOPR &amp; SEMP'!H25+'[1]YATP &amp; LEAP'!H25+[1]IASD!D25+'[1]ILIV &amp; SILC'!H25+'[1]RE11, RE12'!J25</f>
        <v>0</v>
      </c>
      <c r="D25" s="5">
        <f t="shared" si="0"/>
        <v>0</v>
      </c>
    </row>
    <row r="26" spans="1:4" x14ac:dyDescent="0.3">
      <c r="A26" s="2" t="s">
        <v>26</v>
      </c>
      <c r="B26" s="1">
        <f>+[1]BEP!C26+'[1]CIRC, INMR, EDMC &amp; OTHR'!K26+[1]CNTR!C26+[1]ETTS!C26+'[1]FOPR &amp; SEMP'!G26+'[1]YATP &amp; LEAP'!G26+[1]IASD!C26+'[1]ILIV &amp; SILC'!G26+'[1]RE11, RE12'!I26</f>
        <v>10321</v>
      </c>
      <c r="C26" s="1">
        <f>+[1]BEP!D26+'[1]CIRC, INMR, EDMC &amp; OTHR'!L26+[1]CNTR!D26+[1]ETTS!D26+'[1]FOPR &amp; SEMP'!H26+'[1]YATP &amp; LEAP'!H26+[1]IASD!D26+'[1]ILIV &amp; SILC'!H26+'[1]RE11, RE12'!J26</f>
        <v>8111.8899999999994</v>
      </c>
      <c r="D26" s="5">
        <f t="shared" si="0"/>
        <v>0.78595969382811737</v>
      </c>
    </row>
    <row r="27" spans="1:4" x14ac:dyDescent="0.3">
      <c r="A27" s="2" t="s">
        <v>27</v>
      </c>
      <c r="B27" s="1">
        <f>+[1]BEP!C27+'[1]CIRC, INMR, EDMC &amp; OTHR'!K27+[1]CNTR!C27+[1]ETTS!C27+'[1]FOPR &amp; SEMP'!G27+'[1]YATP &amp; LEAP'!G27+[1]IASD!C27+'[1]ILIV &amp; SILC'!G27+'[1]RE11, RE12'!I27</f>
        <v>2252</v>
      </c>
      <c r="C27" s="1">
        <f>+[1]BEP!D27+'[1]CIRC, INMR, EDMC &amp; OTHR'!L27+[1]CNTR!D27+[1]ETTS!D27+'[1]FOPR &amp; SEMP'!H27+'[1]YATP &amp; LEAP'!H27+[1]IASD!D27+'[1]ILIV &amp; SILC'!H27+'[1]RE11, RE12'!J27</f>
        <v>309</v>
      </c>
      <c r="D27" s="5">
        <f t="shared" si="0"/>
        <v>0.1372113676731794</v>
      </c>
    </row>
    <row r="28" spans="1:4" x14ac:dyDescent="0.3">
      <c r="A28" s="2" t="s">
        <v>28</v>
      </c>
      <c r="B28" s="1">
        <f>+[1]BEP!C28+'[1]CIRC, INMR, EDMC &amp; OTHR'!K28+[1]CNTR!C28+[1]ETTS!C28+'[1]FOPR &amp; SEMP'!G28+'[1]YATP &amp; LEAP'!G28+[1]IASD!C28+'[1]ILIV &amp; SILC'!G28+'[1]RE11, RE12'!I28</f>
        <v>11614</v>
      </c>
      <c r="C28" s="1">
        <f>+[1]BEP!D28+'[1]CIRC, INMR, EDMC &amp; OTHR'!L28+[1]CNTR!D28+[1]ETTS!D28+'[1]FOPR &amp; SEMP'!H28+'[1]YATP &amp; LEAP'!H28+[1]IASD!D28+'[1]ILIV &amp; SILC'!H28+'[1]RE11, RE12'!J28</f>
        <v>7854.9</v>
      </c>
      <c r="D28" s="5">
        <f t="shared" si="0"/>
        <v>0.67633029102806952</v>
      </c>
    </row>
    <row r="29" spans="1:4" x14ac:dyDescent="0.3">
      <c r="A29" s="2" t="s">
        <v>29</v>
      </c>
      <c r="B29" s="1">
        <f>+[1]BEP!C29+'[1]CIRC, INMR, EDMC &amp; OTHR'!K29+[1]CNTR!C29+[1]ETTS!C29+'[1]FOPR &amp; SEMP'!G29+'[1]YATP &amp; LEAP'!G29+[1]IASD!C29+'[1]ILIV &amp; SILC'!G29+'[1]RE11, RE12'!I29</f>
        <v>0</v>
      </c>
      <c r="C29" s="1">
        <f>+[1]BEP!D29+'[1]CIRC, INMR, EDMC &amp; OTHR'!L29+[1]CNTR!D29+[1]ETTS!D29+'[1]FOPR &amp; SEMP'!H29+'[1]YATP &amp; LEAP'!H29+[1]IASD!D29+'[1]ILIV &amp; SILC'!H29+'[1]RE11, RE12'!J29</f>
        <v>0</v>
      </c>
      <c r="D29" s="5">
        <v>0</v>
      </c>
    </row>
    <row r="30" spans="1:4" x14ac:dyDescent="0.3">
      <c r="A30" s="2" t="s">
        <v>30</v>
      </c>
      <c r="B30" s="1">
        <f>+[1]BEP!C30+'[1]CIRC, INMR, EDMC &amp; OTHR'!K30+[1]CNTR!C30+[1]ETTS!C30+'[1]FOPR &amp; SEMP'!G30+'[1]YATP &amp; LEAP'!G30+[1]IASD!C30+'[1]ILIV &amp; SILC'!G30+'[1]RE11, RE12'!I30</f>
        <v>2288</v>
      </c>
      <c r="C30" s="1">
        <f>+[1]BEP!D30+'[1]CIRC, INMR, EDMC &amp; OTHR'!L30+[1]CNTR!D30+[1]ETTS!D30+'[1]FOPR &amp; SEMP'!H30+'[1]YATP &amp; LEAP'!H30+[1]IASD!D30+'[1]ILIV &amp; SILC'!H30+'[1]RE11, RE12'!J30</f>
        <v>2099.81</v>
      </c>
      <c r="D30" s="2">
        <f>+C30/B30</f>
        <v>0.91774912587412583</v>
      </c>
    </row>
    <row r="31" spans="1:4" x14ac:dyDescent="0.3">
      <c r="A31" s="2" t="s">
        <v>31</v>
      </c>
      <c r="B31" s="1">
        <f>+[1]BEP!C31+'[1]CIRC, INMR, EDMC &amp; OTHR'!K31+[1]CNTR!C31+[1]ETTS!C31+'[1]FOPR &amp; SEMP'!G31+'[1]YATP &amp; LEAP'!G31+[1]IASD!C31+'[1]ILIV &amp; SILC'!G31+'[1]RE11, RE12'!I31</f>
        <v>91058</v>
      </c>
      <c r="C31" s="1">
        <f>+[1]BEP!D31+'[1]CIRC, INMR, EDMC &amp; OTHR'!L31+[1]CNTR!D31+[1]ETTS!D31+'[1]FOPR &amp; SEMP'!H31+'[1]YATP &amp; LEAP'!H31+[1]IASD!D31+'[1]ILIV &amp; SILC'!H31+'[1]RE11, RE12'!J31</f>
        <v>46311.66</v>
      </c>
      <c r="D31" s="5">
        <f t="shared" si="0"/>
        <v>0.5085951810933691</v>
      </c>
    </row>
    <row r="32" spans="1:4" x14ac:dyDescent="0.3">
      <c r="A32" s="2" t="s">
        <v>32</v>
      </c>
      <c r="B32" s="1">
        <f>+[1]BEP!C32+'[1]CIRC, INMR, EDMC &amp; OTHR'!K32+[1]CNTR!C32+[1]ETTS!C32+'[1]FOPR &amp; SEMP'!G32+'[1]YATP &amp; LEAP'!G32+[1]IASD!C32+'[1]ILIV &amp; SILC'!G32+'[1]RE11, RE12'!I32</f>
        <v>90966</v>
      </c>
      <c r="C32" s="1">
        <f>+[1]BEP!D32+'[1]CIRC, INMR, EDMC &amp; OTHR'!L32+[1]CNTR!D32+[1]ETTS!D32+'[1]FOPR &amp; SEMP'!H32+'[1]YATP &amp; LEAP'!H32+[1]IASD!D32+'[1]ILIV &amp; SILC'!H32+'[1]RE11, RE12'!J32</f>
        <v>55856.270000000004</v>
      </c>
      <c r="D32" s="5">
        <f t="shared" si="0"/>
        <v>0.61403458435019687</v>
      </c>
    </row>
    <row r="33" spans="1:4" x14ac:dyDescent="0.3">
      <c r="A33" s="2" t="s">
        <v>33</v>
      </c>
      <c r="B33" s="1">
        <f>+[1]BEP!C33+'[1]CIRC, INMR, EDMC &amp; OTHR'!K33+[1]CNTR!C33+[1]ETTS!C33+'[1]FOPR &amp; SEMP'!G33+'[1]YATP &amp; LEAP'!G33+[1]IASD!C33+'[1]ILIV &amp; SILC'!G33+'[1]RE11, RE12'!I33</f>
        <v>157260</v>
      </c>
      <c r="C33" s="1">
        <f>+[1]BEP!D33+'[1]CIRC, INMR, EDMC &amp; OTHR'!L33+[1]CNTR!D33+[1]ETTS!D33+'[1]FOPR &amp; SEMP'!H33+'[1]YATP &amp; LEAP'!H33+[1]IASD!D33+'[1]ILIV &amp; SILC'!H33+'[1]RE11, RE12'!J33</f>
        <v>56638.67</v>
      </c>
      <c r="D33" s="5">
        <f t="shared" si="0"/>
        <v>0.36015941752511765</v>
      </c>
    </row>
    <row r="34" spans="1:4" x14ac:dyDescent="0.3">
      <c r="A34" s="2" t="s">
        <v>34</v>
      </c>
      <c r="B34" s="1">
        <f>+[1]BEP!C34+'[1]CIRC, INMR, EDMC &amp; OTHR'!K34+[1]CNTR!C34+[1]ETTS!C34+'[1]FOPR &amp; SEMP'!G34+'[1]YATP &amp; LEAP'!G34+[1]IASD!C34+'[1]ILIV &amp; SILC'!G34+'[1]RE11, RE12'!I34</f>
        <v>4312</v>
      </c>
      <c r="C34" s="1">
        <f>+[1]BEP!D34+'[1]CIRC, INMR, EDMC &amp; OTHR'!L34+[1]CNTR!D34+[1]ETTS!D34+'[1]FOPR &amp; SEMP'!H34+'[1]YATP &amp; LEAP'!H34+[1]IASD!D34+'[1]ILIV &amp; SILC'!H34+'[1]RE11, RE12'!J34</f>
        <v>543</v>
      </c>
      <c r="D34" s="5">
        <f t="shared" si="0"/>
        <v>0.12592764378478663</v>
      </c>
    </row>
    <row r="35" spans="1:4" x14ac:dyDescent="0.3">
      <c r="A35" s="2" t="s">
        <v>35</v>
      </c>
      <c r="B35" s="1">
        <f>+[1]BEP!C35+'[1]CIRC, INMR, EDMC &amp; OTHR'!K35+[1]CNTR!C35+[1]ETTS!C35+'[1]FOPR &amp; SEMP'!G35+'[1]YATP &amp; LEAP'!G35+[1]IASD!C35+'[1]ILIV &amp; SILC'!G35+'[1]RE11, RE12'!I35</f>
        <v>85215</v>
      </c>
      <c r="C35" s="1">
        <f>+[1]BEP!D35+'[1]CIRC, INMR, EDMC &amp; OTHR'!L35+[1]CNTR!D35+[1]ETTS!D35+'[1]FOPR &amp; SEMP'!H35+'[1]YATP &amp; LEAP'!H35+[1]IASD!D35+'[1]ILIV &amp; SILC'!H35+'[1]RE11, RE12'!J35</f>
        <v>110126.72</v>
      </c>
      <c r="D35" s="5">
        <f t="shared" si="0"/>
        <v>1.2923396115707328</v>
      </c>
    </row>
    <row r="36" spans="1:4" x14ac:dyDescent="0.3">
      <c r="A36" s="2" t="s">
        <v>36</v>
      </c>
      <c r="B36" s="1">
        <f>+[1]BEP!C36+'[1]CIRC, INMR, EDMC &amp; OTHR'!K36+[1]CNTR!C36+[1]ETTS!C36+'[1]FOPR &amp; SEMP'!G36+'[1]YATP &amp; LEAP'!G36+[1]IASD!C36+'[1]ILIV &amp; SILC'!G36+'[1]RE11, RE12'!I36</f>
        <v>1416</v>
      </c>
      <c r="C36" s="1">
        <f>+[1]BEP!D36+'[1]CIRC, INMR, EDMC &amp; OTHR'!L36+[1]CNTR!D36+[1]ETTS!D36+'[1]FOPR &amp; SEMP'!H36+'[1]YATP &amp; LEAP'!H36+[1]IASD!D36+'[1]ILIV &amp; SILC'!H36+'[1]RE11, RE12'!J36</f>
        <v>1529.41</v>
      </c>
      <c r="D36" s="5">
        <f t="shared" si="0"/>
        <v>1.0800918079096047</v>
      </c>
    </row>
    <row r="37" spans="1:4" x14ac:dyDescent="0.3">
      <c r="A37" s="2" t="s">
        <v>37</v>
      </c>
      <c r="B37" s="1">
        <f>+[1]BEP!C37+'[1]CIRC, INMR, EDMC &amp; OTHR'!K37+[1]CNTR!C37+[1]ETTS!C37+'[1]FOPR &amp; SEMP'!G37+'[1]YATP &amp; LEAP'!G37+[1]IASD!C37+'[1]ILIV &amp; SILC'!G37+'[1]RE11, RE12'!I37</f>
        <v>196276</v>
      </c>
      <c r="C37" s="1">
        <f>+[1]BEP!D37+'[1]CIRC, INMR, EDMC &amp; OTHR'!L37+[1]CNTR!D37+[1]ETTS!D37+'[1]FOPR &amp; SEMP'!H37+'[1]YATP &amp; LEAP'!H37+[1]IASD!D37+'[1]ILIV &amp; SILC'!H37+'[1]RE11, RE12'!J37</f>
        <v>175859.5</v>
      </c>
      <c r="D37" s="5">
        <f t="shared" si="0"/>
        <v>0.89598065988709774</v>
      </c>
    </row>
    <row r="38" spans="1:4" x14ac:dyDescent="0.3">
      <c r="A38" s="2" t="s">
        <v>38</v>
      </c>
      <c r="B38" s="1">
        <f>+[1]BEP!C38+'[1]CIRC, INMR, EDMC &amp; OTHR'!K38+[1]CNTR!C38+[1]ETTS!C38+'[1]FOPR &amp; SEMP'!G38+'[1]YATP &amp; LEAP'!G38+[1]IASD!C38+'[1]ILIV &amp; SILC'!G38+'[1]RE11, RE12'!I38</f>
        <v>273026</v>
      </c>
      <c r="C38" s="1">
        <f>+[1]BEP!D38+'[1]CIRC, INMR, EDMC &amp; OTHR'!L38+[1]CNTR!D38+[1]ETTS!D38+'[1]FOPR &amp; SEMP'!H38+'[1]YATP &amp; LEAP'!H38+[1]IASD!D38+'[1]ILIV &amp; SILC'!H38+'[1]RE11, RE12'!J38</f>
        <v>115609.33000000002</v>
      </c>
      <c r="D38" s="5">
        <f t="shared" si="0"/>
        <v>0.4234370719272158</v>
      </c>
    </row>
    <row r="39" spans="1:4" x14ac:dyDescent="0.3">
      <c r="A39" s="2" t="s">
        <v>39</v>
      </c>
      <c r="B39" s="1">
        <f>+[1]BEP!C39+'[1]CIRC, INMR, EDMC &amp; OTHR'!K39+[1]CNTR!C39+[1]ETTS!C39+'[1]FOPR &amp; SEMP'!G39+'[1]YATP &amp; LEAP'!G39+[1]IASD!C39+'[1]ILIV &amp; SILC'!G39+'[1]RE11, RE12'!I39</f>
        <v>22200</v>
      </c>
      <c r="C39" s="1">
        <f>+[1]BEP!D39+'[1]CIRC, INMR, EDMC &amp; OTHR'!L39+[1]CNTR!D39+[1]ETTS!D39+'[1]FOPR &amp; SEMP'!H39+'[1]YATP &amp; LEAP'!H39+[1]IASD!D39+'[1]ILIV &amp; SILC'!H39+'[1]RE11, RE12'!J39</f>
        <v>11114.46</v>
      </c>
      <c r="D39" s="5">
        <f t="shared" si="0"/>
        <v>0.5006513513513513</v>
      </c>
    </row>
    <row r="40" spans="1:4" x14ac:dyDescent="0.3">
      <c r="A40" s="2" t="s">
        <v>40</v>
      </c>
      <c r="B40" s="1">
        <f>+[1]BEP!C40+'[1]CIRC, INMR, EDMC &amp; OTHR'!K40+[1]CNTR!C40+[1]ETTS!C40+'[1]FOPR &amp; SEMP'!G40+'[1]YATP &amp; LEAP'!G40+[1]IASD!C40+'[1]ILIV &amp; SILC'!G40+'[1]RE11, RE12'!I40</f>
        <v>1080</v>
      </c>
      <c r="C40" s="1">
        <f>+[1]BEP!D40+'[1]CIRC, INMR, EDMC &amp; OTHR'!L40+[1]CNTR!D40+[1]ETTS!D40+'[1]FOPR &amp; SEMP'!H40+'[1]YATP &amp; LEAP'!H40+[1]IASD!D40+'[1]ILIV &amp; SILC'!H40+'[1]RE11, RE12'!J40</f>
        <v>0</v>
      </c>
      <c r="D40" s="5">
        <f t="shared" si="0"/>
        <v>0</v>
      </c>
    </row>
    <row r="41" spans="1:4" x14ac:dyDescent="0.3">
      <c r="A41" s="2" t="s">
        <v>41</v>
      </c>
      <c r="B41" s="1">
        <f>+[1]BEP!C41+'[1]CIRC, INMR, EDMC &amp; OTHR'!K41+[1]CNTR!C41+[1]ETTS!C41+'[1]FOPR &amp; SEMP'!G41+'[1]YATP &amp; LEAP'!G41+[1]IASD!C41+'[1]ILIV &amp; SILC'!G41+'[1]RE11, RE12'!I41</f>
        <v>12817</v>
      </c>
      <c r="C41" s="1">
        <f>+[1]BEP!D41+'[1]CIRC, INMR, EDMC &amp; OTHR'!L41+[1]CNTR!D41+[1]ETTS!D41+'[1]FOPR &amp; SEMP'!H41+'[1]YATP &amp; LEAP'!H41+[1]IASD!D41+'[1]ILIV &amp; SILC'!H41+'[1]RE11, RE12'!J41</f>
        <v>2028</v>
      </c>
      <c r="D41" s="5">
        <f t="shared" si="0"/>
        <v>0.15822735429507684</v>
      </c>
    </row>
    <row r="42" spans="1:4" x14ac:dyDescent="0.3">
      <c r="A42" s="2" t="s">
        <v>42</v>
      </c>
      <c r="B42" s="1">
        <f>+[1]BEP!C42+'[1]CIRC, INMR, EDMC &amp; OTHR'!K42+[1]CNTR!C42+[1]ETTS!C42+'[1]FOPR &amp; SEMP'!G42+'[1]YATP &amp; LEAP'!G42+[1]IASD!C42+'[1]ILIV &amp; SILC'!G42+'[1]RE11, RE12'!I42</f>
        <v>11150</v>
      </c>
      <c r="C42" s="1">
        <f>+[1]BEP!D42+'[1]CIRC, INMR, EDMC &amp; OTHR'!L42+[1]CNTR!D42+[1]ETTS!D42+'[1]FOPR &amp; SEMP'!H42+'[1]YATP &amp; LEAP'!H42+[1]IASD!D42+'[1]ILIV &amp; SILC'!H42+'[1]RE11, RE12'!J42</f>
        <v>0</v>
      </c>
      <c r="D42" s="5">
        <f t="shared" si="0"/>
        <v>0</v>
      </c>
    </row>
    <row r="43" spans="1:4" x14ac:dyDescent="0.3">
      <c r="A43" s="2" t="s">
        <v>43</v>
      </c>
      <c r="B43" s="1">
        <f>+[1]BEP!C43+'[1]CIRC, INMR, EDMC &amp; OTHR'!K43+[1]CNTR!C43+[1]ETTS!C43+'[1]FOPR &amp; SEMP'!G43+'[1]YATP &amp; LEAP'!G43+[1]IASD!C43+'[1]ILIV &amp; SILC'!G43+'[1]RE11, RE12'!I43</f>
        <v>396200</v>
      </c>
      <c r="C43" s="1">
        <f>+[1]BEP!D43+'[1]CIRC, INMR, EDMC &amp; OTHR'!L43+[1]CNTR!D43+[1]ETTS!D43+'[1]FOPR &amp; SEMP'!H43+'[1]YATP &amp; LEAP'!H43+[1]IASD!D43+'[1]ILIV &amp; SILC'!H43+'[1]RE11, RE12'!J43</f>
        <v>179007.81000000003</v>
      </c>
      <c r="D43" s="5">
        <f t="shared" si="0"/>
        <v>0.45181173649671891</v>
      </c>
    </row>
    <row r="44" spans="1:4" x14ac:dyDescent="0.3">
      <c r="A44" s="2" t="s">
        <v>44</v>
      </c>
      <c r="B44" s="1">
        <f>+[1]BEP!C44+'[1]CIRC, INMR, EDMC &amp; OTHR'!K44+[1]CNTR!C44+[1]ETTS!C44+'[1]FOPR &amp; SEMP'!G44+'[1]YATP &amp; LEAP'!G44+[1]IASD!C44+'[1]ILIV &amp; SILC'!G44+'[1]RE11, RE12'!I44</f>
        <v>59652</v>
      </c>
      <c r="C44" s="1">
        <f>+[1]BEP!D44+'[1]CIRC, INMR, EDMC &amp; OTHR'!L44+[1]CNTR!D44+[1]ETTS!D44+'[1]FOPR &amp; SEMP'!H44+'[1]YATP &amp; LEAP'!H44+[1]IASD!D44+'[1]ILIV &amp; SILC'!H44+'[1]RE11, RE12'!J44</f>
        <v>163389.18</v>
      </c>
      <c r="D44" s="5">
        <f t="shared" si="0"/>
        <v>2.7390394286863811</v>
      </c>
    </row>
    <row r="45" spans="1:4" x14ac:dyDescent="0.3">
      <c r="A45" s="2" t="s">
        <v>45</v>
      </c>
      <c r="B45" s="1">
        <f>+[1]BEP!C45+'[1]CIRC, INMR, EDMC &amp; OTHR'!K45+[1]CNTR!C45+[1]ETTS!C45+'[1]FOPR &amp; SEMP'!G45+'[1]YATP &amp; LEAP'!G45+[1]IASD!C45+'[1]ILIV &amp; SILC'!G45+'[1]RE11, RE12'!I45</f>
        <v>473629</v>
      </c>
      <c r="C45" s="1">
        <f>+[1]BEP!D45+'[1]CIRC, INMR, EDMC &amp; OTHR'!L45+[1]CNTR!D45+[1]ETTS!D45+'[1]FOPR &amp; SEMP'!H45+'[1]YATP &amp; LEAP'!H45+[1]IASD!D45+'[1]ILIV &amp; SILC'!H45+'[1]RE11, RE12'!J45</f>
        <v>342841.33999999997</v>
      </c>
      <c r="D45" s="5">
        <f t="shared" si="0"/>
        <v>0.72386053218869617</v>
      </c>
    </row>
    <row r="46" spans="1:4" x14ac:dyDescent="0.3">
      <c r="A46" s="2" t="s">
        <v>46</v>
      </c>
      <c r="B46" s="1">
        <f>+[1]BEP!C46+'[1]CIRC, INMR, EDMC &amp; OTHR'!K46+[1]CNTR!C46+[1]ETTS!C46+'[1]FOPR &amp; SEMP'!G46+'[1]YATP &amp; LEAP'!G46+[1]IASD!C46+'[1]ILIV &amp; SILC'!G46+'[1]RE11, RE12'!I46</f>
        <v>4575</v>
      </c>
      <c r="C46" s="1">
        <f>+[1]BEP!D46+'[1]CIRC, INMR, EDMC &amp; OTHR'!L46+[1]CNTR!D46+[1]ETTS!D46+'[1]FOPR &amp; SEMP'!H46+'[1]YATP &amp; LEAP'!H46+[1]IASD!D46+'[1]ILIV &amp; SILC'!H46+'[1]RE11, RE12'!J46</f>
        <v>3800.3</v>
      </c>
      <c r="D46" s="5">
        <f t="shared" si="0"/>
        <v>0.83066666666666666</v>
      </c>
    </row>
    <row r="47" spans="1:4" x14ac:dyDescent="0.3">
      <c r="A47" s="2" t="s">
        <v>47</v>
      </c>
      <c r="B47" s="1">
        <f>+[1]BEP!C47+'[1]CIRC, INMR, EDMC &amp; OTHR'!K47+[1]CNTR!C47+[1]ETTS!C47+'[1]FOPR &amp; SEMP'!G47+'[1]YATP &amp; LEAP'!G47+[1]IASD!C47+'[1]ILIV &amp; SILC'!G47+'[1]RE11, RE12'!I47</f>
        <v>160</v>
      </c>
      <c r="C47" s="1">
        <f>+[1]BEP!D47+'[1]CIRC, INMR, EDMC &amp; OTHR'!L47+[1]CNTR!D47+[1]ETTS!D47+'[1]FOPR &amp; SEMP'!H47+'[1]YATP &amp; LEAP'!H47+[1]IASD!D47+'[1]ILIV &amp; SILC'!H47+'[1]RE11, RE12'!J47</f>
        <v>0</v>
      </c>
      <c r="D47" s="5"/>
    </row>
    <row r="48" spans="1:4" x14ac:dyDescent="0.3">
      <c r="A48" s="2" t="s">
        <v>48</v>
      </c>
      <c r="B48" s="1">
        <f>+[1]BEP!C48+'[1]CIRC, INMR, EDMC &amp; OTHR'!K48+[1]CNTR!C48+[1]ETTS!C48+'[1]FOPR &amp; SEMP'!G48+'[1]YATP &amp; LEAP'!G48+[1]IASD!C48+'[1]ILIV &amp; SILC'!G48+'[1]RE11, RE12'!I48</f>
        <v>0</v>
      </c>
      <c r="C48" s="1">
        <f>+[1]BEP!D48+'[1]CIRC, INMR, EDMC &amp; OTHR'!L48+[1]CNTR!D48+[1]ETTS!D48+'[1]FOPR &amp; SEMP'!H48+'[1]YATP &amp; LEAP'!H48+[1]IASD!D48+'[1]ILIV &amp; SILC'!H48+'[1]RE11, RE12'!J48</f>
        <v>0</v>
      </c>
      <c r="D48" s="5">
        <v>0</v>
      </c>
    </row>
    <row r="49" spans="1:4" x14ac:dyDescent="0.3">
      <c r="A49" s="2" t="s">
        <v>49</v>
      </c>
      <c r="B49" s="1">
        <f>+[1]BEP!C49+'[1]CIRC, INMR, EDMC &amp; OTHR'!K49+[1]CNTR!C49+[1]ETTS!C49+'[1]FOPR &amp; SEMP'!G49+'[1]YATP &amp; LEAP'!G49+[1]IASD!C49+'[1]ILIV &amp; SILC'!G49+'[1]RE11, RE12'!I49</f>
        <v>1660664</v>
      </c>
      <c r="C49" s="1">
        <f>+[1]BEP!D49+'[1]CIRC, INMR, EDMC &amp; OTHR'!L49+[1]CNTR!D49+[1]ETTS!D49+'[1]FOPR &amp; SEMP'!H49+'[1]YATP &amp; LEAP'!H49+[1]IASD!D49+'[1]ILIV &amp; SILC'!H49+'[1]RE11, RE12'!J49</f>
        <v>1121389.5799999998</v>
      </c>
      <c r="D49" s="5">
        <f t="shared" si="0"/>
        <v>0.67526578525216407</v>
      </c>
    </row>
    <row r="50" spans="1:4" x14ac:dyDescent="0.3">
      <c r="A50" s="2" t="s">
        <v>50</v>
      </c>
      <c r="B50" s="1">
        <f>+[1]BEP!C50+'[1]CIRC, INMR, EDMC &amp; OTHR'!K50+[1]CNTR!C50+[1]ETTS!C50+'[1]FOPR &amp; SEMP'!G50+'[1]YATP &amp; LEAP'!G50+[1]IASD!C50+'[1]ILIV &amp; SILC'!G50+'[1]RE11, RE12'!I50</f>
        <v>11961070</v>
      </c>
      <c r="C50" s="1">
        <f>+[1]BEP!D50+'[1]CIRC, INMR, EDMC &amp; OTHR'!L50+[1]CNTR!D50+[1]ETTS!D50+'[1]FOPR &amp; SEMP'!H50+'[1]YATP &amp; LEAP'!H50+[1]IASD!D50+'[1]ILIV &amp; SILC'!H50+'[1]RE11, RE12'!J50</f>
        <v>6275974.4299999988</v>
      </c>
      <c r="D50" s="5">
        <f t="shared" si="0"/>
        <v>0.5247000836881649</v>
      </c>
    </row>
    <row r="51" spans="1:4" x14ac:dyDescent="0.3">
      <c r="A51" t="s">
        <v>51</v>
      </c>
      <c r="B51" s="1">
        <f>+[1]BEP!C51+'[1]CIRC, INMR, EDMC &amp; OTHR'!K51+[1]CNTR!C51+[1]ETTS!C51+'[1]FOPR &amp; SEMP'!G51+'[1]YATP &amp; LEAP'!G51+[1]IASD!C51+'[1]ILIV &amp; SILC'!G51+'[1]RE11, RE12'!I51</f>
        <v>-0.98499999998603016</v>
      </c>
      <c r="C51" s="1">
        <f>+[1]BEP!D51+'[1]CIRC, INMR, EDMC &amp; OTHR'!L51+[1]CNTR!D51+[1]ETTS!D51+'[1]FOPR &amp; SEMP'!H51+'[1]YATP &amp; LEAP'!H51+[1]IASD!D51+'[1]ILIV &amp; SILC'!H51+'[1]RE11, RE12'!J51</f>
        <v>-45421.99</v>
      </c>
    </row>
    <row r="52" spans="1:4" x14ac:dyDescent="0.3">
      <c r="A52" s="2"/>
      <c r="B52" s="1" t="s">
        <v>52</v>
      </c>
      <c r="C52" s="1" t="s">
        <v>53</v>
      </c>
    </row>
    <row r="53" spans="1:4" x14ac:dyDescent="0.3">
      <c r="A53" s="2" t="s">
        <v>54</v>
      </c>
      <c r="B53" s="1">
        <v>1500000</v>
      </c>
      <c r="C53" s="1">
        <f>+[1]BEP!D53+'[1]CIRC, INMR, EDMC &amp; OTHR'!D53+[1]CNTR!D53+[1]ETTS!D53+'[1]FOPR &amp; SEMP'!D53+'[1]YATP &amp; LEAP'!D53+'[1]YATP &amp; LEAP'!F53+[1]IASD!D53+'[1]ILIV &amp; SILC'!D53+'[1]RE11, RE12'!D53</f>
        <v>768409.82849999995</v>
      </c>
      <c r="D53" s="6"/>
    </row>
    <row r="54" spans="1:4" x14ac:dyDescent="0.3">
      <c r="A54" s="2" t="s">
        <v>55</v>
      </c>
      <c r="B54" s="7"/>
      <c r="C54" s="1">
        <f>+[1]BEP!D54+'[1]CIRC, INMR, EDMC &amp; OTHR'!D54+[1]CNTR!D54+[1]ETTS!D54+'[1]FOPR &amp; SEMP'!D54+'[1]YATP &amp; LEAP'!D54+'[1]YATP &amp; LEAP'!F54+[1]IASD!D54+'[1]ILIV &amp; SILC'!D54+'[1]RE11, RE12'!D54</f>
        <v>255362.87</v>
      </c>
      <c r="D54" s="6"/>
    </row>
    <row r="55" spans="1:4" x14ac:dyDescent="0.3">
      <c r="A55" s="2" t="s">
        <v>56</v>
      </c>
      <c r="B55" s="1"/>
      <c r="C55" s="1">
        <f>+[1]BEP!D55+'[1]CIRC, INMR, EDMC &amp; OTHR'!D55+[1]CNTR!D55+[1]ETTS!D55+'[1]FOPR &amp; SEMP'!D55+'[1]YATP &amp; LEAP'!D55+'[1]YATP &amp; LEAP'!F55+[1]IASD!D55+'[1]ILIV &amp; SILC'!D55+'[1]RE11, RE12'!D55</f>
        <v>513046.95849999983</v>
      </c>
    </row>
    <row r="56" spans="1:4" x14ac:dyDescent="0.3">
      <c r="A56" s="2"/>
      <c r="B56" s="1"/>
      <c r="C56" s="1"/>
    </row>
    <row r="57" spans="1:4" x14ac:dyDescent="0.3">
      <c r="A57" s="2"/>
      <c r="B57" s="1"/>
      <c r="C57" s="1"/>
    </row>
    <row r="58" spans="1:4" x14ac:dyDescent="0.3">
      <c r="B58" s="1"/>
      <c r="C58" s="1"/>
    </row>
    <row r="59" spans="1:4" x14ac:dyDescent="0.3">
      <c r="B59" s="1"/>
      <c r="C59" s="1"/>
    </row>
    <row r="60" spans="1:4" x14ac:dyDescent="0.3">
      <c r="A60" t="s">
        <v>57</v>
      </c>
      <c r="B60" s="8" t="s">
        <v>58</v>
      </c>
      <c r="C60" s="8"/>
      <c r="D60" s="8"/>
    </row>
    <row r="61" spans="1:4" x14ac:dyDescent="0.3">
      <c r="A61" t="s">
        <v>59</v>
      </c>
      <c r="B61" s="8" t="s">
        <v>60</v>
      </c>
      <c r="C61" s="1"/>
      <c r="D61" s="8"/>
    </row>
    <row r="62" spans="1:4" x14ac:dyDescent="0.3">
      <c r="A62" s="2" t="s">
        <v>61</v>
      </c>
      <c r="B62" s="6">
        <f>+'[1]G&amp;B - General'!B3+'[1]G&amp;B - Centennial'!B3+'[1]G&amp;B - Friends'!B3+'[1]G&amp;B ILIV'!B3+'[1]G&amp;B Center'!B3+'[1]G&amp; B LIBR'!B3</f>
        <v>96401.78</v>
      </c>
      <c r="C62" s="1"/>
    </row>
    <row r="63" spans="1:4" x14ac:dyDescent="0.3">
      <c r="A63" s="2" t="s">
        <v>62</v>
      </c>
      <c r="B63" s="6">
        <f>+'[1]G&amp;B - General'!B4+'[1]G&amp;B - Centennial'!B4+'[1]G&amp;B - Friends'!B4+'[1]G&amp;B ILIV'!B4+'[1]G&amp;B Center'!B4+'[1]G&amp; B LIBR'!B4</f>
        <v>4072.32</v>
      </c>
      <c r="C63" s="1"/>
    </row>
    <row r="64" spans="1:4" x14ac:dyDescent="0.3">
      <c r="A64" s="2" t="s">
        <v>63</v>
      </c>
      <c r="B64" s="6">
        <f>+'[1]G&amp;B - General'!B5+'[1]G&amp;B - Centennial'!B5+'[1]G&amp;B - Friends'!B5+'[1]G&amp;B ILIV'!B5+'[1]G&amp;B Center'!B5+'[1]G&amp; B LIBR'!B5</f>
        <v>75877.67</v>
      </c>
      <c r="C64" s="1" t="s">
        <v>64</v>
      </c>
    </row>
    <row r="65" spans="1:4" x14ac:dyDescent="0.3">
      <c r="A65" s="2" t="s">
        <v>15</v>
      </c>
      <c r="B65" s="6">
        <f>SUM(B62:B64)</f>
        <v>176351.77000000002</v>
      </c>
      <c r="C65" s="1"/>
    </row>
    <row r="66" spans="1:4" x14ac:dyDescent="0.3">
      <c r="B66" s="6"/>
      <c r="C66" s="1"/>
    </row>
    <row r="67" spans="1:4" x14ac:dyDescent="0.3">
      <c r="A67" s="2" t="s">
        <v>17</v>
      </c>
      <c r="B67" s="6"/>
      <c r="C67" s="1"/>
    </row>
    <row r="68" spans="1:4" x14ac:dyDescent="0.3">
      <c r="A68" s="2" t="s">
        <v>65</v>
      </c>
      <c r="B68" s="6">
        <f>+'[1]G&amp;B - General'!B9+'[1]G&amp;B - Centennial'!B9+'[1]G&amp;B - Friends'!B9+'[1]G&amp;B ILIV'!B9+'[1]G&amp;B Center'!B9+'[1]G&amp; B LIBR'!B9</f>
        <v>0</v>
      </c>
      <c r="C68" s="1"/>
    </row>
    <row r="69" spans="1:4" x14ac:dyDescent="0.3">
      <c r="A69" s="2" t="s">
        <v>23</v>
      </c>
      <c r="B69" s="6">
        <f>+'[1]G&amp;B - General'!B10+'[1]G&amp;B - Centennial'!B10+'[1]G&amp;B - Friends'!B10+'[1]G&amp;B ILIV'!B10+'[1]G&amp;B Center'!B10+'[1]G&amp; B LIBR'!B10</f>
        <v>346.26</v>
      </c>
      <c r="C69" s="1"/>
    </row>
    <row r="70" spans="1:4" x14ac:dyDescent="0.3">
      <c r="A70" s="2" t="s">
        <v>26</v>
      </c>
      <c r="B70" s="6">
        <f>+'[1]G&amp;B - General'!B11+'[1]G&amp;B - Centennial'!B11+'[1]G&amp;B - Friends'!B11+'[1]G&amp;B ILIV'!B11+'[1]G&amp;B Center'!B11+'[1]G&amp; B LIBR'!B11</f>
        <v>382.5</v>
      </c>
      <c r="C70" s="1"/>
    </row>
    <row r="71" spans="1:4" x14ac:dyDescent="0.3">
      <c r="A71" s="2" t="s">
        <v>28</v>
      </c>
      <c r="B71" s="6">
        <f>+'[1]G&amp;B - General'!B12+'[1]G&amp;B - Centennial'!B12+'[1]G&amp;B - Friends'!B12+'[1]G&amp;B ILIV'!B12+'[1]G&amp;B Center'!B12+'[1]G&amp; B LIBR'!B12</f>
        <v>0</v>
      </c>
      <c r="C71" s="1"/>
    </row>
    <row r="72" spans="1:4" x14ac:dyDescent="0.3">
      <c r="A72" s="2" t="s">
        <v>32</v>
      </c>
      <c r="B72" s="6">
        <f>+'[1]G&amp;B - General'!B13+'[1]G&amp;B - Centennial'!B13+'[1]G&amp;B - Friends'!B13+'[1]G&amp;B ILIV'!B13+'[1]G&amp;B Center'!B13+'[1]G&amp; B LIBR'!B13</f>
        <v>350</v>
      </c>
      <c r="C72" s="1"/>
    </row>
    <row r="73" spans="1:4" x14ac:dyDescent="0.3">
      <c r="A73" s="2" t="s">
        <v>66</v>
      </c>
      <c r="B73" s="6">
        <f>+'[1]G&amp;B - General'!B14+'[1]G&amp;B - Centennial'!B14+'[1]G&amp;B - Friends'!B14+'[1]G&amp;B ILIV'!B14+'[1]G&amp;B Center'!B14+'[1]G&amp; B LIBR'!B14</f>
        <v>0</v>
      </c>
      <c r="C73" s="1"/>
    </row>
    <row r="74" spans="1:4" x14ac:dyDescent="0.3">
      <c r="A74" s="2" t="s">
        <v>36</v>
      </c>
      <c r="B74" s="6">
        <f>+'[1]G&amp;B - General'!B15+'[1]G&amp;B - Centennial'!B15+'[1]G&amp;B - Friends'!B15+'[1]G&amp;B ILIV'!B15+'[1]G&amp;B Center'!B15+'[1]G&amp; B LIBR'!B15</f>
        <v>2249.35</v>
      </c>
      <c r="C74" s="1"/>
    </row>
    <row r="75" spans="1:4" x14ac:dyDescent="0.3">
      <c r="A75" s="2" t="s">
        <v>67</v>
      </c>
      <c r="B75" s="6">
        <f>+'[1]G&amp;B - General'!B16+'[1]G&amp;B - Centennial'!B16+'[1]G&amp;B - Friends'!B16+'[1]G&amp;B ILIV'!B16+'[1]G&amp;B Center'!B16+'[1]G&amp; B LIBR'!B16</f>
        <v>2587.4899999999998</v>
      </c>
      <c r="C75" s="1"/>
    </row>
    <row r="76" spans="1:4" x14ac:dyDescent="0.3">
      <c r="A76" s="2" t="s">
        <v>68</v>
      </c>
      <c r="B76" s="6">
        <f>+'[1]G&amp;B - General'!B17+'[1]G&amp;B - Centennial'!B17+'[1]G&amp;B - Friends'!B17+'[1]G&amp;B ILIV'!B17+'[1]G&amp;B Center'!B17+'[1]G&amp; B LIBR'!B17</f>
        <v>36.549999999999997</v>
      </c>
      <c r="C76" s="1"/>
    </row>
    <row r="77" spans="1:4" x14ac:dyDescent="0.3">
      <c r="A77" t="s">
        <v>49</v>
      </c>
      <c r="B77" s="6">
        <f>+'[1]G&amp;B - General'!B18+'[1]G&amp;B - Centennial'!B18+'[1]G&amp;B - Friends'!B18+'[1]G&amp;B ILIV'!B18+'[1]G&amp;B Center'!B18+'[1]G&amp; B LIBR'!B18</f>
        <v>25091.85</v>
      </c>
      <c r="C77" s="1"/>
      <c r="D77" s="6"/>
    </row>
    <row r="78" spans="1:4" x14ac:dyDescent="0.3">
      <c r="A78" s="2" t="s">
        <v>50</v>
      </c>
      <c r="B78" s="6">
        <f>SUM(B68:B77)</f>
        <v>31044</v>
      </c>
      <c r="C78" s="1"/>
    </row>
    <row r="79" spans="1:4" x14ac:dyDescent="0.3">
      <c r="A79" t="s">
        <v>51</v>
      </c>
      <c r="B79" s="6">
        <f>+B65-B78</f>
        <v>145307.77000000002</v>
      </c>
      <c r="C79" s="1"/>
    </row>
    <row r="80" spans="1:4" x14ac:dyDescent="0.3">
      <c r="A80" t="s">
        <v>69</v>
      </c>
      <c r="B80" s="1">
        <f>+'[1]G&amp;B - General'!B21+'[1]G&amp;B - Centennial'!B21+'[1]G&amp;B - Friends'!B21+'[1]G&amp;B ILIV'!B21+'[1]G&amp;B Center'!B21+'[1]G&amp; B LIBR'!B21</f>
        <v>4123964</v>
      </c>
      <c r="C80" s="1"/>
    </row>
    <row r="81" spans="1:3" x14ac:dyDescent="0.3">
      <c r="A81" t="s">
        <v>70</v>
      </c>
      <c r="B81" s="1">
        <f>+'[1]G&amp;B - General'!B22+'[1]G&amp;B - Centennial'!B22+'[1]G&amp;B - Friends'!B22+'[1]G&amp;B ILIV'!B22+'[1]G&amp;B Center'!B22+'[1]G&amp; B LIBR'!B22</f>
        <v>4271521.12</v>
      </c>
      <c r="C8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Myers</dc:creator>
  <cp:lastModifiedBy>Cheri Myers</cp:lastModifiedBy>
  <dcterms:created xsi:type="dcterms:W3CDTF">2025-03-04T18:27:03Z</dcterms:created>
  <dcterms:modified xsi:type="dcterms:W3CDTF">2025-03-04T18:29:06Z</dcterms:modified>
</cp:coreProperties>
</file>