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SER\WPCOMMON\Admin\Board Meetings\2025\20250603\"/>
    </mc:Choice>
  </mc:AlternateContent>
  <xr:revisionPtr revIDLastSave="0" documentId="8_{ED11F211-CBCF-4997-9096-0674E4212931}" xr6:coauthVersionLast="47" xr6:coauthVersionMax="47" xr10:uidLastSave="{00000000-0000-0000-0000-000000000000}"/>
  <bookViews>
    <workbookView xWindow="28680" yWindow="-120" windowWidth="29040" windowHeight="15720" xr2:uid="{46404419-2D78-46FF-830B-560A176D8B28}"/>
  </bookViews>
  <sheets>
    <sheet name="IDB Financials April 25" sheetId="1" r:id="rId1"/>
  </sheets>
  <externalReferences>
    <externalReference r:id="rId2"/>
  </externalReferences>
  <definedNames>
    <definedName name="_xlnm.Print_Area" localSheetId="0">'IDB Financials April 25'!$A$1:$R$27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K27" i="1"/>
  <c r="I26" i="1"/>
  <c r="H26" i="1"/>
  <c r="G26" i="1"/>
  <c r="F26" i="1"/>
  <c r="J26" i="1" s="1"/>
  <c r="D26" i="1"/>
  <c r="A26" i="1"/>
  <c r="I25" i="1"/>
  <c r="I27" i="1" s="1"/>
  <c r="H25" i="1"/>
  <c r="H27" i="1" s="1"/>
  <c r="G25" i="1"/>
  <c r="F25" i="1"/>
  <c r="D25" i="1"/>
  <c r="A25" i="1"/>
  <c r="I24" i="1"/>
  <c r="H24" i="1"/>
  <c r="G24" i="1"/>
  <c r="G27" i="1" s="1"/>
  <c r="F24" i="1"/>
  <c r="F27" i="1" s="1"/>
  <c r="D24" i="1"/>
  <c r="A24" i="1"/>
  <c r="N21" i="1"/>
  <c r="K21" i="1"/>
  <c r="N20" i="1"/>
  <c r="M20" i="1"/>
  <c r="I20" i="1"/>
  <c r="J20" i="1" s="1"/>
  <c r="H20" i="1"/>
  <c r="G20" i="1"/>
  <c r="F20" i="1"/>
  <c r="D20" i="1"/>
  <c r="A20" i="1"/>
  <c r="I19" i="1"/>
  <c r="H19" i="1"/>
  <c r="G19" i="1"/>
  <c r="F19" i="1"/>
  <c r="J19" i="1" s="1"/>
  <c r="D19" i="1"/>
  <c r="A19" i="1"/>
  <c r="I18" i="1"/>
  <c r="H18" i="1"/>
  <c r="G18" i="1"/>
  <c r="F18" i="1"/>
  <c r="J18" i="1" s="1"/>
  <c r="D18" i="1"/>
  <c r="A18" i="1"/>
  <c r="N17" i="1"/>
  <c r="M17" i="1"/>
  <c r="I17" i="1"/>
  <c r="H17" i="1"/>
  <c r="J17" i="1" s="1"/>
  <c r="G17" i="1"/>
  <c r="F17" i="1"/>
  <c r="D17" i="1"/>
  <c r="A17" i="1"/>
  <c r="N16" i="1"/>
  <c r="M16" i="1"/>
  <c r="I16" i="1"/>
  <c r="H16" i="1"/>
  <c r="G16" i="1"/>
  <c r="F16" i="1"/>
  <c r="J16" i="1" s="1"/>
  <c r="D16" i="1"/>
  <c r="A16" i="1"/>
  <c r="N15" i="1"/>
  <c r="M15" i="1"/>
  <c r="I15" i="1"/>
  <c r="H15" i="1"/>
  <c r="G15" i="1"/>
  <c r="F15" i="1"/>
  <c r="J15" i="1" s="1"/>
  <c r="D15" i="1"/>
  <c r="A15" i="1"/>
  <c r="I14" i="1"/>
  <c r="J14" i="1" s="1"/>
  <c r="H14" i="1"/>
  <c r="G14" i="1"/>
  <c r="F14" i="1"/>
  <c r="D14" i="1"/>
  <c r="A14" i="1"/>
  <c r="I13" i="1"/>
  <c r="H13" i="1"/>
  <c r="G13" i="1"/>
  <c r="F13" i="1"/>
  <c r="J13" i="1" s="1"/>
  <c r="D13" i="1"/>
  <c r="A13" i="1"/>
  <c r="N12" i="1"/>
  <c r="M12" i="1"/>
  <c r="I12" i="1"/>
  <c r="H12" i="1"/>
  <c r="G12" i="1"/>
  <c r="F12" i="1"/>
  <c r="J12" i="1" s="1"/>
  <c r="D12" i="1"/>
  <c r="A12" i="1"/>
  <c r="N11" i="1"/>
  <c r="M11" i="1"/>
  <c r="J11" i="1"/>
  <c r="I11" i="1"/>
  <c r="H11" i="1"/>
  <c r="G11" i="1"/>
  <c r="F11" i="1"/>
  <c r="D11" i="1"/>
  <c r="A11" i="1"/>
  <c r="N10" i="1"/>
  <c r="M10" i="1"/>
  <c r="I10" i="1"/>
  <c r="H10" i="1"/>
  <c r="G10" i="1"/>
  <c r="J10" i="1" s="1"/>
  <c r="F10" i="1"/>
  <c r="D10" i="1"/>
  <c r="A10" i="1"/>
  <c r="N9" i="1"/>
  <c r="M9" i="1"/>
  <c r="I9" i="1"/>
  <c r="H9" i="1"/>
  <c r="G9" i="1"/>
  <c r="F9" i="1"/>
  <c r="J9" i="1" s="1"/>
  <c r="D9" i="1"/>
  <c r="A9" i="1"/>
  <c r="N8" i="1"/>
  <c r="M8" i="1"/>
  <c r="I8" i="1"/>
  <c r="H8" i="1"/>
  <c r="G8" i="1"/>
  <c r="F8" i="1"/>
  <c r="J8" i="1" s="1"/>
  <c r="D8" i="1"/>
  <c r="A8" i="1"/>
  <c r="N7" i="1"/>
  <c r="M7" i="1"/>
  <c r="J7" i="1"/>
  <c r="I7" i="1"/>
  <c r="H7" i="1"/>
  <c r="G7" i="1"/>
  <c r="F7" i="1"/>
  <c r="D7" i="1"/>
  <c r="A7" i="1"/>
  <c r="N6" i="1"/>
  <c r="M6" i="1"/>
  <c r="I6" i="1"/>
  <c r="H6" i="1"/>
  <c r="G6" i="1"/>
  <c r="J6" i="1" s="1"/>
  <c r="F6" i="1"/>
  <c r="D6" i="1"/>
  <c r="A6" i="1"/>
  <c r="N5" i="1"/>
  <c r="M5" i="1"/>
  <c r="M21" i="1" s="1"/>
  <c r="I5" i="1"/>
  <c r="I21" i="1" s="1"/>
  <c r="H5" i="1"/>
  <c r="H21" i="1" s="1"/>
  <c r="G5" i="1"/>
  <c r="G21" i="1" s="1"/>
  <c r="F5" i="1"/>
  <c r="F21" i="1" s="1"/>
  <c r="D5" i="1"/>
  <c r="A5" i="1"/>
  <c r="J25" i="1" l="1"/>
  <c r="J24" i="1"/>
  <c r="J27" i="1" s="1"/>
  <c r="L27" i="1" s="1"/>
  <c r="J5" i="1"/>
  <c r="J21" i="1" s="1"/>
  <c r="L21" i="1" s="1"/>
</calcChain>
</file>

<file path=xl/sharedStrings.xml><?xml version="1.0" encoding="utf-8"?>
<sst xmlns="http://schemas.openxmlformats.org/spreadsheetml/2006/main" count="61" uniqueCount="27">
  <si>
    <t>BBF</t>
  </si>
  <si>
    <t>Annual Approp</t>
  </si>
  <si>
    <t>Other Resources</t>
  </si>
  <si>
    <t>Actual</t>
  </si>
  <si>
    <t>.</t>
  </si>
  <si>
    <t>Appropriated</t>
  </si>
  <si>
    <t xml:space="preserve">Amount </t>
  </si>
  <si>
    <t>Expenditures</t>
  </si>
  <si>
    <t xml:space="preserve">Cash Balance </t>
  </si>
  <si>
    <t>I/3 Balance</t>
  </si>
  <si>
    <t>Difference</t>
  </si>
  <si>
    <t xml:space="preserve"> FTE</t>
  </si>
  <si>
    <t>Actual FTE</t>
  </si>
  <si>
    <t>FY</t>
  </si>
  <si>
    <t xml:space="preserve">Approp </t>
  </si>
  <si>
    <t xml:space="preserve"> Unit</t>
  </si>
  <si>
    <t>Personnel</t>
  </si>
  <si>
    <t>FYTD</t>
  </si>
  <si>
    <t>Fund 0001</t>
  </si>
  <si>
    <t>J01</t>
  </si>
  <si>
    <t>Yes</t>
  </si>
  <si>
    <t>NO</t>
  </si>
  <si>
    <t xml:space="preserve"> Appropriation J01 Totals</t>
  </si>
  <si>
    <t>Difference is due to a bcf from FY24</t>
  </si>
  <si>
    <t>Fund 0086</t>
  </si>
  <si>
    <t>NA</t>
  </si>
  <si>
    <t>Fund 0086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</si>
</sst>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1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3" fontId="0" fillId="2" borderId="2" xfId="0" applyNumberForma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0" fillId="2" borderId="0" xfId="0" applyFill="1"/>
    <xf numFmtId="41" fontId="1" fillId="2" borderId="2" xfId="0" applyNumberFormat="1" applyFont="1" applyFill="1" applyBorder="1"/>
    <xf numFmtId="43" fontId="1" fillId="2" borderId="2" xfId="0" applyNumberFormat="1" applyFont="1" applyFill="1" applyBorder="1"/>
    <xf numFmtId="49" fontId="1" fillId="4" borderId="2" xfId="0" applyNumberFormat="1" applyFont="1" applyFill="1" applyBorder="1"/>
    <xf numFmtId="0" fontId="1" fillId="4" borderId="2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1" fontId="0" fillId="4" borderId="2" xfId="0" applyNumberFormat="1" applyFill="1" applyBorder="1"/>
    <xf numFmtId="43" fontId="0" fillId="4" borderId="2" xfId="0" applyNumberFormat="1" applyFill="1" applyBorder="1"/>
    <xf numFmtId="0" fontId="1" fillId="4" borderId="0" xfId="0" applyFont="1" applyFill="1" applyAlignment="1">
      <alignment horizontal="right"/>
    </xf>
    <xf numFmtId="0" fontId="0" fillId="4" borderId="0" xfId="0" applyFill="1"/>
    <xf numFmtId="41" fontId="1" fillId="4" borderId="2" xfId="0" applyNumberFormat="1" applyFont="1" applyFill="1" applyBorder="1"/>
    <xf numFmtId="43" fontId="1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icee.IDB\AppData\Local\Microsoft\Windows\INetCache\Content.Outlook\UQ5NWIN1\FY25%20Per%2010%20IDB%20Financials%20-%20Final.xlsx" TargetMode="External"/><Relationship Id="rId1" Type="http://schemas.openxmlformats.org/officeDocument/2006/relationships/externalLinkPath" Target="file:///C:\Users\janicee.IDB\AppData\Local\Microsoft\Windows\INetCache\Content.Outlook\UQ5NWIN1\FY25%20Per%2010%20IDB%20Financials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ropriation Language"/>
      <sheetName val="Totals (2)"/>
      <sheetName val="Letter"/>
      <sheetName val="Totals"/>
      <sheetName val="Summary Fund 0001 J01"/>
      <sheetName val="BEPM"/>
      <sheetName val="CIRC"/>
      <sheetName val="CNTR"/>
      <sheetName val="EDMC"/>
      <sheetName val="ETTS"/>
      <sheetName val="FOPR"/>
      <sheetName val="IASD"/>
      <sheetName val="ILIV"/>
      <sheetName val="IMNR"/>
      <sheetName val="INMR"/>
      <sheetName val="LEAP"/>
      <sheetName val="RE11"/>
      <sheetName val="RE12"/>
      <sheetName val="SEMP"/>
      <sheetName val="SILC"/>
      <sheetName val="YATP"/>
      <sheetName val="Summary Fund 0086"/>
      <sheetName val="1001"/>
      <sheetName val="CENT"/>
      <sheetName val="FRND"/>
      <sheetName val="Programs"/>
      <sheetName val="Expenditures"/>
      <sheetName val="Revenues"/>
      <sheetName val="Expense Object Codes"/>
      <sheetName val="Revenue codes"/>
      <sheetName val="Rev and Exp Expl. "/>
      <sheetName val="Sheet4"/>
    </sheetNames>
    <sheetDataSet>
      <sheetData sheetId="0"/>
      <sheetData sheetId="1"/>
      <sheetData sheetId="2">
        <row r="16">
          <cell r="E16">
            <v>2019934.11</v>
          </cell>
        </row>
        <row r="17">
          <cell r="E17">
            <v>4287107.0599999996</v>
          </cell>
        </row>
      </sheetData>
      <sheetData sheetId="3"/>
      <sheetData sheetId="4"/>
      <sheetData sheetId="5">
        <row r="2">
          <cell r="B2" t="str">
            <v>BEPM</v>
          </cell>
          <cell r="C2" t="str">
            <v>Business Enterprise Program</v>
          </cell>
        </row>
        <row r="8">
          <cell r="D8">
            <v>0</v>
          </cell>
        </row>
        <row r="9">
          <cell r="D9">
            <v>172492</v>
          </cell>
        </row>
        <row r="16">
          <cell r="S16">
            <v>277211.77999999997</v>
          </cell>
        </row>
        <row r="46">
          <cell r="S46">
            <v>578876.21</v>
          </cell>
        </row>
        <row r="59">
          <cell r="V59">
            <v>3.1</v>
          </cell>
        </row>
        <row r="60">
          <cell r="W60">
            <v>3.4299999999999997</v>
          </cell>
        </row>
      </sheetData>
      <sheetData sheetId="6">
        <row r="2">
          <cell r="B2" t="str">
            <v>CIRC</v>
          </cell>
          <cell r="C2" t="str">
            <v>Library Circulation</v>
          </cell>
        </row>
        <row r="8">
          <cell r="D8">
            <v>0</v>
          </cell>
        </row>
        <row r="9">
          <cell r="D9">
            <v>296657</v>
          </cell>
        </row>
        <row r="13">
          <cell r="S13">
            <v>0</v>
          </cell>
        </row>
        <row r="44">
          <cell r="S44">
            <v>1180110.1200000001</v>
          </cell>
        </row>
        <row r="67">
          <cell r="V67">
            <v>10.54</v>
          </cell>
        </row>
        <row r="68">
          <cell r="W68">
            <v>9.5229999999999997</v>
          </cell>
        </row>
      </sheetData>
      <sheetData sheetId="7">
        <row r="2">
          <cell r="B2" t="str">
            <v>CNTR</v>
          </cell>
          <cell r="C2" t="str">
            <v>Center</v>
          </cell>
        </row>
        <row r="8">
          <cell r="D8">
            <v>0</v>
          </cell>
        </row>
        <row r="9">
          <cell r="D9">
            <v>354900</v>
          </cell>
        </row>
        <row r="13">
          <cell r="S13">
            <v>0</v>
          </cell>
        </row>
        <row r="46">
          <cell r="S46">
            <v>1174289.8299999998</v>
          </cell>
        </row>
        <row r="68">
          <cell r="V68">
            <v>13.100000000000001</v>
          </cell>
        </row>
        <row r="69">
          <cell r="W69">
            <v>10.745999999999999</v>
          </cell>
        </row>
      </sheetData>
      <sheetData sheetId="8">
        <row r="2">
          <cell r="B2" t="str">
            <v>EDMC</v>
          </cell>
          <cell r="C2" t="str">
            <v>IMC/Dept of Ed</v>
          </cell>
        </row>
        <row r="8">
          <cell r="D8">
            <v>0</v>
          </cell>
        </row>
        <row r="9">
          <cell r="D9">
            <v>0</v>
          </cell>
        </row>
        <row r="13">
          <cell r="S13">
            <v>37199.769999999997</v>
          </cell>
        </row>
        <row r="42">
          <cell r="S42">
            <v>116438.49999999999</v>
          </cell>
        </row>
        <row r="58">
          <cell r="V58">
            <v>3.6</v>
          </cell>
        </row>
        <row r="59">
          <cell r="W59">
            <v>1.8420000000000001</v>
          </cell>
        </row>
      </sheetData>
      <sheetData sheetId="9">
        <row r="2">
          <cell r="B2" t="str">
            <v>ETTS</v>
          </cell>
          <cell r="C2" t="str">
            <v>Education, Training, and Technology</v>
          </cell>
        </row>
        <row r="8">
          <cell r="D8">
            <v>0</v>
          </cell>
        </row>
        <row r="9">
          <cell r="D9">
            <v>224221</v>
          </cell>
        </row>
        <row r="13">
          <cell r="S13">
            <v>0</v>
          </cell>
        </row>
        <row r="45">
          <cell r="S45">
            <v>653001.98</v>
          </cell>
        </row>
        <row r="67">
          <cell r="V67">
            <v>9.02</v>
          </cell>
        </row>
        <row r="68">
          <cell r="W68">
            <v>7.1457999999999986</v>
          </cell>
        </row>
      </sheetData>
      <sheetData sheetId="10">
        <row r="2">
          <cell r="B2" t="str">
            <v>FOPR</v>
          </cell>
          <cell r="C2" t="str">
            <v>Field Operations</v>
          </cell>
        </row>
        <row r="8">
          <cell r="D8">
            <v>0</v>
          </cell>
        </row>
        <row r="9">
          <cell r="D9">
            <v>623877</v>
          </cell>
        </row>
        <row r="13">
          <cell r="S13">
            <v>7633916.8099999996</v>
          </cell>
        </row>
        <row r="44">
          <cell r="S44">
            <v>2806777.35</v>
          </cell>
        </row>
        <row r="72">
          <cell r="V72">
            <v>18.250000000000004</v>
          </cell>
        </row>
        <row r="73">
          <cell r="W73">
            <v>14.572999999999999</v>
          </cell>
        </row>
      </sheetData>
      <sheetData sheetId="11">
        <row r="2">
          <cell r="B2" t="str">
            <v>IASD</v>
          </cell>
          <cell r="C2" t="str">
            <v>Information Accessibility Services Division</v>
          </cell>
        </row>
        <row r="8">
          <cell r="D8">
            <v>0</v>
          </cell>
        </row>
        <row r="9">
          <cell r="D9">
            <v>139697</v>
          </cell>
        </row>
        <row r="13">
          <cell r="S13">
            <v>0</v>
          </cell>
        </row>
        <row r="45">
          <cell r="S45">
            <v>510595.11</v>
          </cell>
        </row>
        <row r="60">
          <cell r="V60">
            <v>5.98</v>
          </cell>
        </row>
        <row r="61">
          <cell r="W61">
            <v>5.9719999999999995</v>
          </cell>
        </row>
      </sheetData>
      <sheetData sheetId="12">
        <row r="2">
          <cell r="B2" t="str">
            <v>ILIV</v>
          </cell>
          <cell r="C2" t="str">
            <v>Independent Living</v>
          </cell>
        </row>
        <row r="8">
          <cell r="D8">
            <v>0</v>
          </cell>
        </row>
        <row r="9">
          <cell r="D9">
            <v>599220</v>
          </cell>
        </row>
        <row r="13">
          <cell r="S13">
            <v>391143.14</v>
          </cell>
        </row>
        <row r="47">
          <cell r="S47">
            <v>797697.7200000002</v>
          </cell>
        </row>
        <row r="81">
          <cell r="V81">
            <v>9.5299999999999994</v>
          </cell>
        </row>
        <row r="82">
          <cell r="W82">
            <v>11.32</v>
          </cell>
        </row>
      </sheetData>
      <sheetData sheetId="13">
        <row r="2">
          <cell r="B2" t="str">
            <v>IMNR</v>
          </cell>
          <cell r="C2" t="str">
            <v>IMNR</v>
          </cell>
        </row>
        <row r="8">
          <cell r="D8">
            <v>0</v>
          </cell>
        </row>
        <row r="9">
          <cell r="D9">
            <v>25000</v>
          </cell>
        </row>
        <row r="14">
          <cell r="S14">
            <v>41339.29</v>
          </cell>
        </row>
        <row r="43">
          <cell r="S43">
            <v>46534.81</v>
          </cell>
        </row>
      </sheetData>
      <sheetData sheetId="14">
        <row r="2">
          <cell r="B2" t="str">
            <v>INMR</v>
          </cell>
          <cell r="C2" t="str">
            <v>Library Alternative Media</v>
          </cell>
        </row>
        <row r="8">
          <cell r="D8">
            <v>0</v>
          </cell>
        </row>
        <row r="9">
          <cell r="D9">
            <v>0</v>
          </cell>
        </row>
        <row r="13">
          <cell r="S13">
            <v>0</v>
          </cell>
        </row>
        <row r="43">
          <cell r="S43">
            <v>0.18</v>
          </cell>
        </row>
      </sheetData>
      <sheetData sheetId="15">
        <row r="2">
          <cell r="B2" t="str">
            <v>LEAP</v>
          </cell>
          <cell r="C2" t="str">
            <v>Leadership, Education, Advocacy Program</v>
          </cell>
        </row>
        <row r="8">
          <cell r="D8">
            <v>0</v>
          </cell>
        </row>
        <row r="9">
          <cell r="D9">
            <v>55755</v>
          </cell>
        </row>
        <row r="13">
          <cell r="S13">
            <v>0</v>
          </cell>
        </row>
        <row r="43">
          <cell r="S43">
            <v>252906.39999999997</v>
          </cell>
        </row>
        <row r="68">
          <cell r="V68">
            <v>1.6300000000000001</v>
          </cell>
        </row>
        <row r="69">
          <cell r="W69">
            <v>10.966000000000001</v>
          </cell>
        </row>
      </sheetData>
      <sheetData sheetId="16">
        <row r="2">
          <cell r="B2" t="str">
            <v>RE11</v>
          </cell>
          <cell r="C2" t="str">
            <v>Admin Cmia</v>
          </cell>
        </row>
        <row r="8">
          <cell r="D8">
            <v>0</v>
          </cell>
        </row>
        <row r="9">
          <cell r="D9">
            <v>425943</v>
          </cell>
        </row>
        <row r="13">
          <cell r="S13">
            <v>0</v>
          </cell>
        </row>
        <row r="45">
          <cell r="S45">
            <v>661019.36000000022</v>
          </cell>
        </row>
        <row r="70">
          <cell r="V70">
            <v>7.01</v>
          </cell>
        </row>
        <row r="71">
          <cell r="W71">
            <v>5.6379999999999999</v>
          </cell>
        </row>
      </sheetData>
      <sheetData sheetId="17">
        <row r="2">
          <cell r="B2" t="str">
            <v>RE12</v>
          </cell>
          <cell r="C2" t="str">
            <v>Admin Other</v>
          </cell>
        </row>
        <row r="8">
          <cell r="D8">
            <v>0</v>
          </cell>
        </row>
        <row r="9">
          <cell r="D9">
            <v>28035</v>
          </cell>
        </row>
        <row r="13">
          <cell r="S13">
            <v>0</v>
          </cell>
        </row>
        <row r="45">
          <cell r="S45">
            <v>22194.960000000003</v>
          </cell>
        </row>
      </sheetData>
      <sheetData sheetId="18">
        <row r="2">
          <cell r="B2" t="str">
            <v>SEMP</v>
          </cell>
          <cell r="C2" t="str">
            <v>Supported Employment</v>
          </cell>
        </row>
        <row r="8">
          <cell r="D8">
            <v>0</v>
          </cell>
        </row>
        <row r="9">
          <cell r="D9">
            <v>3167</v>
          </cell>
        </row>
        <row r="13">
          <cell r="S13">
            <v>7452</v>
          </cell>
        </row>
        <row r="42">
          <cell r="S42">
            <v>22929.46</v>
          </cell>
        </row>
      </sheetData>
      <sheetData sheetId="19">
        <row r="2">
          <cell r="B2" t="str">
            <v>SILC</v>
          </cell>
          <cell r="C2" t="str">
            <v>Statewide Independent Living Council</v>
          </cell>
        </row>
        <row r="8">
          <cell r="D8">
            <v>0</v>
          </cell>
        </row>
        <row r="9">
          <cell r="D9">
            <v>4633</v>
          </cell>
        </row>
        <row r="13">
          <cell r="S13">
            <v>0</v>
          </cell>
        </row>
        <row r="42">
          <cell r="S42">
            <v>4540.66</v>
          </cell>
        </row>
      </sheetData>
      <sheetData sheetId="20">
        <row r="2">
          <cell r="B2" t="str">
            <v>YATP</v>
          </cell>
          <cell r="C2" t="str">
            <v>Young Adult Transition Program</v>
          </cell>
        </row>
        <row r="8">
          <cell r="D8">
            <v>0</v>
          </cell>
        </row>
        <row r="9">
          <cell r="D9">
            <v>133574</v>
          </cell>
        </row>
        <row r="13">
          <cell r="S13">
            <v>0</v>
          </cell>
        </row>
        <row r="45">
          <cell r="S45">
            <v>345924.12000000005</v>
          </cell>
        </row>
        <row r="63">
          <cell r="V63">
            <v>7.2199999999999989</v>
          </cell>
        </row>
        <row r="64">
          <cell r="W64">
            <v>6.3160000000000007</v>
          </cell>
        </row>
      </sheetData>
      <sheetData sheetId="21"/>
      <sheetData sheetId="22">
        <row r="2">
          <cell r="B2" t="str">
            <v>1001</v>
          </cell>
          <cell r="C2" t="str">
            <v>Gifts, Bequests, &amp; Prog Income</v>
          </cell>
        </row>
        <row r="8">
          <cell r="D8">
            <v>4123988.71</v>
          </cell>
        </row>
        <row r="9">
          <cell r="D9">
            <v>0</v>
          </cell>
        </row>
        <row r="16">
          <cell r="S16">
            <v>228276.6</v>
          </cell>
        </row>
        <row r="52">
          <cell r="S52">
            <v>45431.43</v>
          </cell>
        </row>
      </sheetData>
      <sheetData sheetId="23">
        <row r="2">
          <cell r="B2" t="str">
            <v>CENT</v>
          </cell>
          <cell r="C2" t="str">
            <v>Centennial 100 Years</v>
          </cell>
        </row>
        <row r="8">
          <cell r="D8">
            <v>0</v>
          </cell>
        </row>
        <row r="9">
          <cell r="D9">
            <v>0</v>
          </cell>
        </row>
        <row r="16">
          <cell r="S16">
            <v>0</v>
          </cell>
        </row>
        <row r="51">
          <cell r="S51">
            <v>21149.769999999997</v>
          </cell>
        </row>
      </sheetData>
      <sheetData sheetId="24">
        <row r="2">
          <cell r="B2" t="str">
            <v>FRND</v>
          </cell>
          <cell r="C2" t="str">
            <v>Donations Friends Library</v>
          </cell>
        </row>
        <row r="8">
          <cell r="D8">
            <v>0</v>
          </cell>
        </row>
        <row r="9">
          <cell r="D9">
            <v>0</v>
          </cell>
        </row>
        <row r="16">
          <cell r="S16">
            <v>0</v>
          </cell>
        </row>
        <row r="51">
          <cell r="S51">
            <v>9847.9499999999989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9E61-63D1-4938-B703-CA65CE35090F}">
  <sheetPr>
    <pageSetUpPr fitToPage="1"/>
  </sheetPr>
  <dimension ref="A1:O27"/>
  <sheetViews>
    <sheetView tabSelected="1" workbookViewId="0">
      <selection activeCell="D34" sqref="D34"/>
    </sheetView>
  </sheetViews>
  <sheetFormatPr defaultRowHeight="15" x14ac:dyDescent="0.25"/>
  <cols>
    <col min="1" max="1" width="40" customWidth="1"/>
    <col min="2" max="2" width="6.42578125" customWidth="1"/>
    <col min="3" max="3" width="7.7109375" bestFit="1" customWidth="1"/>
    <col min="4" max="4" width="7.140625" customWidth="1"/>
    <col min="5" max="5" width="9.7109375" bestFit="1" customWidth="1"/>
    <col min="6" max="6" width="14.28515625" customWidth="1"/>
    <col min="7" max="7" width="14" bestFit="1" customWidth="1"/>
    <col min="8" max="8" width="15.28515625" bestFit="1" customWidth="1"/>
    <col min="9" max="9" width="12.28515625" bestFit="1" customWidth="1"/>
    <col min="10" max="10" width="12.42578125" bestFit="1" customWidth="1"/>
    <col min="11" max="11" width="10.42578125" bestFit="1" customWidth="1"/>
    <col min="12" max="12" width="11" bestFit="1" customWidth="1"/>
    <col min="13" max="13" width="12.42578125" bestFit="1" customWidth="1"/>
    <col min="14" max="14" width="9.7109375" bestFit="1" customWidth="1"/>
  </cols>
  <sheetData>
    <row r="1" spans="1:14" x14ac:dyDescent="0.25">
      <c r="B1" s="1"/>
      <c r="C1" s="1"/>
      <c r="D1" s="1"/>
      <c r="E1" s="1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/>
      <c r="L1" s="1"/>
      <c r="M1" s="1" t="s">
        <v>5</v>
      </c>
      <c r="N1" s="1"/>
    </row>
    <row r="2" spans="1:14" x14ac:dyDescent="0.25">
      <c r="B2" s="1"/>
      <c r="C2" s="1"/>
      <c r="D2" s="1"/>
      <c r="E2" s="1"/>
      <c r="F2" s="1"/>
      <c r="G2" s="1"/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15.75" thickBot="1" x14ac:dyDescent="0.3">
      <c r="B3" s="2" t="s">
        <v>13</v>
      </c>
      <c r="C3" s="2" t="s">
        <v>14</v>
      </c>
      <c r="D3" s="2" t="s">
        <v>15</v>
      </c>
      <c r="E3" s="2" t="s">
        <v>16</v>
      </c>
      <c r="F3" s="2"/>
      <c r="G3" s="2"/>
      <c r="H3" s="2"/>
      <c r="I3" s="2" t="s">
        <v>17</v>
      </c>
      <c r="J3" s="2"/>
      <c r="K3" s="2"/>
      <c r="L3" s="2"/>
      <c r="M3" s="2"/>
      <c r="N3" s="2"/>
    </row>
    <row r="4" spans="1:14" ht="15.75" thickTop="1" x14ac:dyDescent="0.25">
      <c r="A4" s="1" t="s">
        <v>18</v>
      </c>
    </row>
    <row r="5" spans="1:14" x14ac:dyDescent="0.25">
      <c r="A5" s="3" t="str">
        <f>[1]BEPM!C2</f>
        <v>Business Enterprise Program</v>
      </c>
      <c r="B5" s="4">
        <v>2025</v>
      </c>
      <c r="C5" s="5" t="s">
        <v>19</v>
      </c>
      <c r="D5" s="5" t="str">
        <f>[1]BEPM!B2</f>
        <v>BEPM</v>
      </c>
      <c r="E5" s="6" t="s">
        <v>20</v>
      </c>
      <c r="F5" s="7">
        <f>[1]BEPM!D8</f>
        <v>0</v>
      </c>
      <c r="G5" s="7">
        <f>[1]BEPM!D9</f>
        <v>172492</v>
      </c>
      <c r="H5" s="7">
        <f>[1]BEPM!S16</f>
        <v>277211.77999999997</v>
      </c>
      <c r="I5" s="7">
        <f>[1]BEPM!S46</f>
        <v>578876.21</v>
      </c>
      <c r="J5" s="7">
        <f>F5+G5+H5-I5</f>
        <v>-129172.43</v>
      </c>
      <c r="K5" s="8"/>
      <c r="L5" s="8"/>
      <c r="M5" s="9">
        <f>[1]BEPM!V59</f>
        <v>3.1</v>
      </c>
      <c r="N5" s="9">
        <f>[1]BEPM!W60</f>
        <v>3.4299999999999997</v>
      </c>
    </row>
    <row r="6" spans="1:14" x14ac:dyDescent="0.25">
      <c r="A6" s="3" t="str">
        <f>[1]CIRC!C2</f>
        <v>Library Circulation</v>
      </c>
      <c r="B6" s="4">
        <v>2025</v>
      </c>
      <c r="C6" s="5" t="s">
        <v>19</v>
      </c>
      <c r="D6" s="5" t="str">
        <f>[1]CIRC!B2</f>
        <v>CIRC</v>
      </c>
      <c r="E6" s="6" t="s">
        <v>20</v>
      </c>
      <c r="F6" s="7">
        <f>[1]CIRC!D8</f>
        <v>0</v>
      </c>
      <c r="G6" s="7">
        <f>[1]CIRC!D9</f>
        <v>296657</v>
      </c>
      <c r="H6" s="7">
        <f>[1]CIRC!S13</f>
        <v>0</v>
      </c>
      <c r="I6" s="7">
        <f>[1]CIRC!S44</f>
        <v>1180110.1200000001</v>
      </c>
      <c r="J6" s="7">
        <f t="shared" ref="J6:J20" si="0">F6+G6+H6-I6</f>
        <v>-883453.12000000011</v>
      </c>
      <c r="K6" s="8"/>
      <c r="L6" s="8"/>
      <c r="M6" s="9">
        <f>[1]CIRC!V67</f>
        <v>10.54</v>
      </c>
      <c r="N6" s="9">
        <f>[1]CIRC!W68</f>
        <v>9.5229999999999997</v>
      </c>
    </row>
    <row r="7" spans="1:14" x14ac:dyDescent="0.25">
      <c r="A7" s="3" t="str">
        <f>[1]CNTR!C2</f>
        <v>Center</v>
      </c>
      <c r="B7" s="4">
        <v>2025</v>
      </c>
      <c r="C7" s="5" t="s">
        <v>19</v>
      </c>
      <c r="D7" s="5" t="str">
        <f>[1]CNTR!B2</f>
        <v>CNTR</v>
      </c>
      <c r="E7" s="6" t="s">
        <v>20</v>
      </c>
      <c r="F7" s="7">
        <f>[1]CNTR!D8</f>
        <v>0</v>
      </c>
      <c r="G7" s="7">
        <f>[1]CNTR!D9</f>
        <v>354900</v>
      </c>
      <c r="H7" s="7">
        <f>[1]CNTR!S13</f>
        <v>0</v>
      </c>
      <c r="I7" s="7">
        <f>[1]CNTR!S46</f>
        <v>1174289.8299999998</v>
      </c>
      <c r="J7" s="7">
        <f t="shared" si="0"/>
        <v>-819389.82999999984</v>
      </c>
      <c r="K7" s="8"/>
      <c r="L7" s="8"/>
      <c r="M7" s="9">
        <f>[1]CNTR!V68</f>
        <v>13.100000000000001</v>
      </c>
      <c r="N7" s="9">
        <f>[1]CNTR!W69</f>
        <v>10.745999999999999</v>
      </c>
    </row>
    <row r="8" spans="1:14" x14ac:dyDescent="0.25">
      <c r="A8" s="3" t="str">
        <f>[1]EDMC!C2</f>
        <v>IMC/Dept of Ed</v>
      </c>
      <c r="B8" s="4">
        <v>2025</v>
      </c>
      <c r="C8" s="5" t="s">
        <v>19</v>
      </c>
      <c r="D8" s="5" t="str">
        <f>[1]EDMC!B2</f>
        <v>EDMC</v>
      </c>
      <c r="E8" s="6" t="s">
        <v>20</v>
      </c>
      <c r="F8" s="7">
        <f>[1]EDMC!D8</f>
        <v>0</v>
      </c>
      <c r="G8" s="7">
        <f>[1]EDMC!D9</f>
        <v>0</v>
      </c>
      <c r="H8" s="7">
        <f>[1]EDMC!S13</f>
        <v>37199.769999999997</v>
      </c>
      <c r="I8" s="7">
        <f>[1]EDMC!S42</f>
        <v>116438.49999999999</v>
      </c>
      <c r="J8" s="7">
        <f t="shared" si="0"/>
        <v>-79238.729999999981</v>
      </c>
      <c r="K8" s="8"/>
      <c r="L8" s="8"/>
      <c r="M8" s="9">
        <f>[1]EDMC!V58</f>
        <v>3.6</v>
      </c>
      <c r="N8" s="9">
        <f>[1]EDMC!W59</f>
        <v>1.8420000000000001</v>
      </c>
    </row>
    <row r="9" spans="1:14" x14ac:dyDescent="0.25">
      <c r="A9" s="3" t="str">
        <f>[1]ETTS!C2</f>
        <v>Education, Training, and Technology</v>
      </c>
      <c r="B9" s="4">
        <v>2025</v>
      </c>
      <c r="C9" s="5" t="s">
        <v>19</v>
      </c>
      <c r="D9" s="5" t="str">
        <f>[1]ETTS!B2</f>
        <v>ETTS</v>
      </c>
      <c r="E9" s="6" t="s">
        <v>20</v>
      </c>
      <c r="F9" s="7">
        <f>[1]ETTS!D8</f>
        <v>0</v>
      </c>
      <c r="G9" s="7">
        <f>[1]ETTS!D9</f>
        <v>224221</v>
      </c>
      <c r="H9" s="7">
        <f>[1]ETTS!S13</f>
        <v>0</v>
      </c>
      <c r="I9" s="7">
        <f>[1]ETTS!S45</f>
        <v>653001.98</v>
      </c>
      <c r="J9" s="7">
        <f t="shared" si="0"/>
        <v>-428780.98</v>
      </c>
      <c r="K9" s="8"/>
      <c r="L9" s="8"/>
      <c r="M9" s="9">
        <f>[1]ETTS!V67</f>
        <v>9.02</v>
      </c>
      <c r="N9" s="9">
        <f>[1]ETTS!W68</f>
        <v>7.1457999999999986</v>
      </c>
    </row>
    <row r="10" spans="1:14" x14ac:dyDescent="0.25">
      <c r="A10" s="3" t="str">
        <f>[1]FOPR!C2</f>
        <v>Field Operations</v>
      </c>
      <c r="B10" s="4">
        <v>2025</v>
      </c>
      <c r="C10" s="5" t="s">
        <v>19</v>
      </c>
      <c r="D10" s="5" t="str">
        <f>[1]FOPR!B2</f>
        <v>FOPR</v>
      </c>
      <c r="E10" s="6" t="s">
        <v>20</v>
      </c>
      <c r="F10" s="7">
        <f>[1]FOPR!D8</f>
        <v>0</v>
      </c>
      <c r="G10" s="7">
        <f>[1]FOPR!D9</f>
        <v>623877</v>
      </c>
      <c r="H10" s="7">
        <f>[1]FOPR!S13</f>
        <v>7633916.8099999996</v>
      </c>
      <c r="I10" s="7">
        <f>[1]FOPR!S44</f>
        <v>2806777.35</v>
      </c>
      <c r="J10" s="7">
        <f t="shared" si="0"/>
        <v>5451016.459999999</v>
      </c>
      <c r="K10" s="8"/>
      <c r="L10" s="8"/>
      <c r="M10" s="9">
        <f>[1]FOPR!V72</f>
        <v>18.250000000000004</v>
      </c>
      <c r="N10" s="9">
        <f>[1]FOPR!W73</f>
        <v>14.572999999999999</v>
      </c>
    </row>
    <row r="11" spans="1:14" x14ac:dyDescent="0.25">
      <c r="A11" s="3" t="str">
        <f>[1]IASD!C2</f>
        <v>Information Accessibility Services Division</v>
      </c>
      <c r="B11" s="4">
        <v>2025</v>
      </c>
      <c r="C11" s="5" t="s">
        <v>19</v>
      </c>
      <c r="D11" s="5" t="str">
        <f>[1]IASD!B2</f>
        <v>IASD</v>
      </c>
      <c r="E11" s="6" t="s">
        <v>20</v>
      </c>
      <c r="F11" s="7">
        <f>[1]IASD!D8</f>
        <v>0</v>
      </c>
      <c r="G11" s="7">
        <f>[1]IASD!D9</f>
        <v>139697</v>
      </c>
      <c r="H11" s="7">
        <f>[1]IASD!S13</f>
        <v>0</v>
      </c>
      <c r="I11" s="7">
        <f>[1]IASD!S45</f>
        <v>510595.11</v>
      </c>
      <c r="J11" s="7">
        <f t="shared" si="0"/>
        <v>-370898.11</v>
      </c>
      <c r="K11" s="8"/>
      <c r="L11" s="8"/>
      <c r="M11" s="9">
        <f>[1]IASD!V60</f>
        <v>5.98</v>
      </c>
      <c r="N11" s="9">
        <f>[1]IASD!W61</f>
        <v>5.9719999999999995</v>
      </c>
    </row>
    <row r="12" spans="1:14" x14ac:dyDescent="0.25">
      <c r="A12" s="3" t="str">
        <f>[1]ILIV!C2</f>
        <v>Independent Living</v>
      </c>
      <c r="B12" s="4">
        <v>2025</v>
      </c>
      <c r="C12" s="5" t="s">
        <v>19</v>
      </c>
      <c r="D12" s="5" t="str">
        <f>[1]ILIV!B2</f>
        <v>ILIV</v>
      </c>
      <c r="E12" s="6" t="s">
        <v>20</v>
      </c>
      <c r="F12" s="7">
        <f>[1]ILIV!D8</f>
        <v>0</v>
      </c>
      <c r="G12" s="7">
        <f>[1]ILIV!D9</f>
        <v>599220</v>
      </c>
      <c r="H12" s="7">
        <f>[1]ILIV!S13</f>
        <v>391143.14</v>
      </c>
      <c r="I12" s="7">
        <f>[1]ILIV!S47</f>
        <v>797697.7200000002</v>
      </c>
      <c r="J12" s="7">
        <f t="shared" si="0"/>
        <v>192665.41999999981</v>
      </c>
      <c r="K12" s="8"/>
      <c r="L12" s="8"/>
      <c r="M12" s="9">
        <f>[1]ILIV!V81</f>
        <v>9.5299999999999994</v>
      </c>
      <c r="N12" s="9">
        <f>[1]ILIV!W82</f>
        <v>11.32</v>
      </c>
    </row>
    <row r="13" spans="1:14" x14ac:dyDescent="0.25">
      <c r="A13" s="3" t="str">
        <f>[1]IMNR!C2</f>
        <v>IMNR</v>
      </c>
      <c r="B13" s="4">
        <v>2025</v>
      </c>
      <c r="C13" s="5" t="s">
        <v>19</v>
      </c>
      <c r="D13" s="5" t="str">
        <f>[1]IMNR!B2</f>
        <v>IMNR</v>
      </c>
      <c r="E13" s="6" t="s">
        <v>21</v>
      </c>
      <c r="F13" s="7">
        <f>[1]IMNR!D8</f>
        <v>0</v>
      </c>
      <c r="G13" s="7">
        <f>[1]IMNR!D9</f>
        <v>25000</v>
      </c>
      <c r="H13" s="7">
        <f>[1]IMNR!S14</f>
        <v>41339.29</v>
      </c>
      <c r="I13" s="7">
        <f>[1]IMNR!S43</f>
        <v>46534.81</v>
      </c>
      <c r="J13" s="7">
        <f t="shared" si="0"/>
        <v>19804.48000000001</v>
      </c>
      <c r="K13" s="8"/>
      <c r="L13" s="8"/>
      <c r="M13" s="9">
        <v>0</v>
      </c>
      <c r="N13" s="9">
        <v>0</v>
      </c>
    </row>
    <row r="14" spans="1:14" x14ac:dyDescent="0.25">
      <c r="A14" s="3" t="str">
        <f>[1]INMR!C2</f>
        <v>Library Alternative Media</v>
      </c>
      <c r="B14" s="4">
        <v>2025</v>
      </c>
      <c r="C14" s="5" t="s">
        <v>19</v>
      </c>
      <c r="D14" s="5" t="str">
        <f>[1]INMR!B2</f>
        <v>INMR</v>
      </c>
      <c r="E14" s="6" t="s">
        <v>21</v>
      </c>
      <c r="F14" s="7">
        <f>[1]INMR!D8</f>
        <v>0</v>
      </c>
      <c r="G14" s="7">
        <f>[1]INMR!D9</f>
        <v>0</v>
      </c>
      <c r="H14" s="7">
        <f>[1]INMR!S13</f>
        <v>0</v>
      </c>
      <c r="I14" s="7">
        <f>[1]INMR!S43</f>
        <v>0.18</v>
      </c>
      <c r="J14" s="7">
        <f t="shared" si="0"/>
        <v>-0.18</v>
      </c>
      <c r="K14" s="8"/>
      <c r="L14" s="8"/>
      <c r="M14" s="9">
        <v>0</v>
      </c>
      <c r="N14" s="9">
        <v>0</v>
      </c>
    </row>
    <row r="15" spans="1:14" x14ac:dyDescent="0.25">
      <c r="A15" s="3" t="str">
        <f>[1]LEAP!C2</f>
        <v>Leadership, Education, Advocacy Program</v>
      </c>
      <c r="B15" s="4">
        <v>2025</v>
      </c>
      <c r="C15" s="5" t="s">
        <v>19</v>
      </c>
      <c r="D15" s="5" t="str">
        <f>[1]LEAP!B2</f>
        <v>LEAP</v>
      </c>
      <c r="E15" s="6" t="s">
        <v>20</v>
      </c>
      <c r="F15" s="7">
        <f>[1]LEAP!D8</f>
        <v>0</v>
      </c>
      <c r="G15" s="7">
        <f>[1]LEAP!D9</f>
        <v>55755</v>
      </c>
      <c r="H15" s="7">
        <f>[1]LEAP!S13</f>
        <v>0</v>
      </c>
      <c r="I15" s="7">
        <f>[1]LEAP!S43</f>
        <v>252906.39999999997</v>
      </c>
      <c r="J15" s="7">
        <f t="shared" si="0"/>
        <v>-197151.39999999997</v>
      </c>
      <c r="K15" s="8"/>
      <c r="L15" s="8"/>
      <c r="M15" s="9">
        <f>[1]LEAP!V68</f>
        <v>1.6300000000000001</v>
      </c>
      <c r="N15" s="9">
        <f>[1]LEAP!W69</f>
        <v>10.966000000000001</v>
      </c>
    </row>
    <row r="16" spans="1:14" x14ac:dyDescent="0.25">
      <c r="A16" s="3" t="str">
        <f>[1]RE11!C2</f>
        <v>Admin Cmia</v>
      </c>
      <c r="B16" s="4">
        <v>2025</v>
      </c>
      <c r="C16" s="5" t="s">
        <v>19</v>
      </c>
      <c r="D16" s="5" t="str">
        <f>[1]RE11!B2</f>
        <v>RE11</v>
      </c>
      <c r="E16" s="6" t="s">
        <v>20</v>
      </c>
      <c r="F16" s="7">
        <f>[1]RE11!D8</f>
        <v>0</v>
      </c>
      <c r="G16" s="7">
        <f>[1]RE11!D9</f>
        <v>425943</v>
      </c>
      <c r="H16" s="7">
        <f>[1]RE11!S13</f>
        <v>0</v>
      </c>
      <c r="I16" s="7">
        <f>[1]RE11!S45</f>
        <v>661019.36000000022</v>
      </c>
      <c r="J16" s="7">
        <f t="shared" si="0"/>
        <v>-235076.36000000022</v>
      </c>
      <c r="K16" s="8"/>
      <c r="L16" s="8"/>
      <c r="M16" s="9">
        <f>[1]RE11!V70</f>
        <v>7.01</v>
      </c>
      <c r="N16" s="9">
        <f>[1]RE11!W71</f>
        <v>5.6379999999999999</v>
      </c>
    </row>
    <row r="17" spans="1:15" x14ac:dyDescent="0.25">
      <c r="A17" s="3" t="str">
        <f>[1]RE12!C2</f>
        <v>Admin Other</v>
      </c>
      <c r="B17" s="4">
        <v>2025</v>
      </c>
      <c r="C17" s="5" t="s">
        <v>19</v>
      </c>
      <c r="D17" s="5" t="str">
        <f>[1]RE12!B2</f>
        <v>RE12</v>
      </c>
      <c r="E17" s="6" t="s">
        <v>21</v>
      </c>
      <c r="F17" s="7">
        <f>[1]RE12!D8</f>
        <v>0</v>
      </c>
      <c r="G17" s="7">
        <f>[1]RE12!D9</f>
        <v>28035</v>
      </c>
      <c r="H17" s="7">
        <f>[1]RE12!S13</f>
        <v>0</v>
      </c>
      <c r="I17" s="7">
        <f>[1]RE12!S45</f>
        <v>22194.960000000003</v>
      </c>
      <c r="J17" s="7">
        <f t="shared" si="0"/>
        <v>5840.0399999999972</v>
      </c>
      <c r="K17" s="8"/>
      <c r="L17" s="8"/>
      <c r="M17" s="9">
        <f>[1]RE12!V57</f>
        <v>0</v>
      </c>
      <c r="N17" s="9">
        <f>[1]RE12!W58</f>
        <v>0</v>
      </c>
    </row>
    <row r="18" spans="1:15" x14ac:dyDescent="0.25">
      <c r="A18" s="3" t="str">
        <f>[1]SEMP!C2</f>
        <v>Supported Employment</v>
      </c>
      <c r="B18" s="4">
        <v>2025</v>
      </c>
      <c r="C18" s="5" t="s">
        <v>19</v>
      </c>
      <c r="D18" s="5" t="str">
        <f>[1]SEMP!B2</f>
        <v>SEMP</v>
      </c>
      <c r="E18" s="6" t="s">
        <v>21</v>
      </c>
      <c r="F18" s="7">
        <f>[1]SEMP!D8</f>
        <v>0</v>
      </c>
      <c r="G18" s="7">
        <f>[1]SEMP!D9</f>
        <v>3167</v>
      </c>
      <c r="H18" s="7">
        <f>[1]SEMP!S13</f>
        <v>7452</v>
      </c>
      <c r="I18" s="7">
        <f>[1]SEMP!S42</f>
        <v>22929.46</v>
      </c>
      <c r="J18" s="7">
        <f t="shared" si="0"/>
        <v>-12310.46</v>
      </c>
      <c r="K18" s="8"/>
      <c r="L18" s="8"/>
      <c r="M18" s="9">
        <v>0</v>
      </c>
      <c r="N18" s="9">
        <v>0</v>
      </c>
    </row>
    <row r="19" spans="1:15" x14ac:dyDescent="0.25">
      <c r="A19" s="3" t="str">
        <f>[1]SILC!C2</f>
        <v>Statewide Independent Living Council</v>
      </c>
      <c r="B19" s="4">
        <v>2025</v>
      </c>
      <c r="C19" s="5" t="s">
        <v>19</v>
      </c>
      <c r="D19" s="5" t="str">
        <f>[1]SILC!B2</f>
        <v>SILC</v>
      </c>
      <c r="E19" s="6" t="s">
        <v>21</v>
      </c>
      <c r="F19" s="7">
        <f>[1]SILC!D8</f>
        <v>0</v>
      </c>
      <c r="G19" s="7">
        <f>[1]SILC!D9</f>
        <v>4633</v>
      </c>
      <c r="H19" s="7">
        <f>[1]SILC!S13</f>
        <v>0</v>
      </c>
      <c r="I19" s="7">
        <f>[1]SILC!S42</f>
        <v>4540.66</v>
      </c>
      <c r="J19" s="7">
        <f t="shared" si="0"/>
        <v>92.340000000000146</v>
      </c>
      <c r="K19" s="8"/>
      <c r="L19" s="8"/>
      <c r="M19" s="9">
        <v>0</v>
      </c>
      <c r="N19" s="9">
        <v>0</v>
      </c>
    </row>
    <row r="20" spans="1:15" x14ac:dyDescent="0.25">
      <c r="A20" s="3" t="str">
        <f>[1]YATP!C2</f>
        <v>Young Adult Transition Program</v>
      </c>
      <c r="B20" s="4">
        <v>2025</v>
      </c>
      <c r="C20" s="5" t="s">
        <v>19</v>
      </c>
      <c r="D20" s="5" t="str">
        <f>[1]YATP!B2</f>
        <v>YATP</v>
      </c>
      <c r="E20" s="6" t="s">
        <v>20</v>
      </c>
      <c r="F20" s="7">
        <f>[1]YATP!D8</f>
        <v>0</v>
      </c>
      <c r="G20" s="7">
        <f>[1]YATP!D9</f>
        <v>133574</v>
      </c>
      <c r="H20" s="7">
        <f>[1]YATP!S13</f>
        <v>0</v>
      </c>
      <c r="I20" s="7">
        <f>[1]YATP!S45</f>
        <v>345924.12000000005</v>
      </c>
      <c r="J20" s="7">
        <f t="shared" si="0"/>
        <v>-212350.12000000005</v>
      </c>
      <c r="K20" s="8"/>
      <c r="L20" s="8"/>
      <c r="M20" s="9">
        <f>[1]YATP!V63</f>
        <v>7.2199999999999989</v>
      </c>
      <c r="N20" s="9">
        <f>[1]YATP!W64</f>
        <v>6.3160000000000007</v>
      </c>
    </row>
    <row r="21" spans="1:15" x14ac:dyDescent="0.25">
      <c r="A21" s="10" t="s">
        <v>22</v>
      </c>
      <c r="B21" s="11"/>
      <c r="C21" s="11"/>
      <c r="D21" s="11"/>
      <c r="E21" s="11"/>
      <c r="F21" s="12">
        <f>SUM(F5:F20)</f>
        <v>0</v>
      </c>
      <c r="G21" s="12">
        <f t="shared" ref="G21:J21" si="1">SUM(G5:G20)</f>
        <v>3087171</v>
      </c>
      <c r="H21" s="12">
        <f t="shared" si="1"/>
        <v>8388262.7899999991</v>
      </c>
      <c r="I21" s="12">
        <f t="shared" si="1"/>
        <v>9173836.7700000014</v>
      </c>
      <c r="J21" s="12">
        <f t="shared" si="1"/>
        <v>2301597.0199999986</v>
      </c>
      <c r="K21" s="12">
        <f>[1]Letter!E16</f>
        <v>2019934.11</v>
      </c>
      <c r="L21" s="12">
        <f>J21-K21</f>
        <v>281662.90999999852</v>
      </c>
      <c r="M21" s="13">
        <f>SUM(M5:M20)</f>
        <v>88.98</v>
      </c>
      <c r="N21" s="13">
        <f>SUM(N5:N20)</f>
        <v>87.471800000000002</v>
      </c>
      <c r="O21" t="s">
        <v>23</v>
      </c>
    </row>
    <row r="23" spans="1:15" x14ac:dyDescent="0.25">
      <c r="A23" s="1" t="s">
        <v>24</v>
      </c>
    </row>
    <row r="24" spans="1:15" x14ac:dyDescent="0.25">
      <c r="A24" s="14" t="str">
        <f>'[1]1001'!C2</f>
        <v>Gifts, Bequests, &amp; Prog Income</v>
      </c>
      <c r="B24" s="15">
        <v>2025</v>
      </c>
      <c r="C24" s="15" t="s">
        <v>25</v>
      </c>
      <c r="D24" s="16" t="str">
        <f>'[1]1001'!B2</f>
        <v>1001</v>
      </c>
      <c r="E24" s="15" t="s">
        <v>21</v>
      </c>
      <c r="F24" s="17">
        <f>'[1]1001'!D8</f>
        <v>4123988.71</v>
      </c>
      <c r="G24" s="17">
        <f>'[1]1001'!D9</f>
        <v>0</v>
      </c>
      <c r="H24" s="17">
        <f>'[1]1001'!S16</f>
        <v>228276.6</v>
      </c>
      <c r="I24" s="17">
        <f>'[1]1001'!S52</f>
        <v>45431.43</v>
      </c>
      <c r="J24" s="17">
        <f>F24+G24+H24-I24</f>
        <v>4306833.88</v>
      </c>
      <c r="K24" s="8"/>
      <c r="L24" s="8"/>
      <c r="M24" s="18">
        <v>0</v>
      </c>
      <c r="N24" s="18">
        <v>0</v>
      </c>
    </row>
    <row r="25" spans="1:15" x14ac:dyDescent="0.25">
      <c r="A25" s="14" t="str">
        <f>[1]CENT!C2</f>
        <v>Centennial 100 Years</v>
      </c>
      <c r="B25" s="15">
        <v>2025</v>
      </c>
      <c r="C25" s="15" t="s">
        <v>25</v>
      </c>
      <c r="D25" s="16" t="str">
        <f>[1]CENT!B2</f>
        <v>CENT</v>
      </c>
      <c r="E25" s="15" t="s">
        <v>21</v>
      </c>
      <c r="F25" s="17">
        <f>[1]CENT!D8</f>
        <v>0</v>
      </c>
      <c r="G25" s="17">
        <f>[1]CENT!D9</f>
        <v>0</v>
      </c>
      <c r="H25" s="17">
        <f>[1]CENT!S16</f>
        <v>0</v>
      </c>
      <c r="I25" s="17">
        <f>[1]CENT!S51</f>
        <v>21149.769999999997</v>
      </c>
      <c r="J25" s="17">
        <f t="shared" ref="J25:J26" si="2">F25+G25+H25-I25</f>
        <v>-21149.769999999997</v>
      </c>
      <c r="K25" s="8"/>
      <c r="L25" s="8"/>
      <c r="M25" s="18">
        <v>0</v>
      </c>
      <c r="N25" s="18">
        <v>0</v>
      </c>
    </row>
    <row r="26" spans="1:15" x14ac:dyDescent="0.25">
      <c r="A26" s="14" t="str">
        <f>[1]FRND!C2</f>
        <v>Donations Friends Library</v>
      </c>
      <c r="B26" s="15">
        <v>2025</v>
      </c>
      <c r="C26" s="15" t="s">
        <v>25</v>
      </c>
      <c r="D26" s="16" t="str">
        <f>[1]FRND!B2</f>
        <v>FRND</v>
      </c>
      <c r="E26" s="15" t="s">
        <v>21</v>
      </c>
      <c r="F26" s="17">
        <f>[1]FRND!D8</f>
        <v>0</v>
      </c>
      <c r="G26" s="17">
        <f>[1]FRND!D9</f>
        <v>0</v>
      </c>
      <c r="H26" s="17">
        <f>[1]FRND!S16</f>
        <v>0</v>
      </c>
      <c r="I26" s="17">
        <f>[1]FRND!S51</f>
        <v>9847.9499999999989</v>
      </c>
      <c r="J26" s="17">
        <f t="shared" si="2"/>
        <v>-9847.9499999999989</v>
      </c>
      <c r="K26" s="8"/>
      <c r="L26" s="8"/>
      <c r="M26" s="18">
        <v>0</v>
      </c>
      <c r="N26" s="18">
        <v>0</v>
      </c>
    </row>
    <row r="27" spans="1:15" x14ac:dyDescent="0.25">
      <c r="A27" s="19" t="s">
        <v>26</v>
      </c>
      <c r="B27" s="20"/>
      <c r="C27" s="20"/>
      <c r="D27" s="20"/>
      <c r="E27" s="20"/>
      <c r="F27" s="21">
        <f>SUM(F24:F26)</f>
        <v>4123988.71</v>
      </c>
      <c r="G27" s="21">
        <f t="shared" ref="G27:J27" si="3">SUM(G24:G26)</f>
        <v>0</v>
      </c>
      <c r="H27" s="21">
        <f t="shared" si="3"/>
        <v>228276.6</v>
      </c>
      <c r="I27" s="21">
        <f t="shared" si="3"/>
        <v>76429.149999999994</v>
      </c>
      <c r="J27" s="21">
        <f t="shared" si="3"/>
        <v>4275836.16</v>
      </c>
      <c r="K27" s="21">
        <f>[1]Letter!E17</f>
        <v>4287107.0599999996</v>
      </c>
      <c r="L27" s="21">
        <f>J27-K27</f>
        <v>-11270.899999999441</v>
      </c>
      <c r="M27" s="22">
        <f>SUM(M24:M26)</f>
        <v>0</v>
      </c>
      <c r="N27" s="22">
        <f>SUM(N24:N26)</f>
        <v>0</v>
      </c>
    </row>
  </sheetData>
  <pageMargins left="0.7" right="0.7" top="0.75" bottom="0.75" header="0.3" footer="0.3"/>
  <pageSetup paperSize="5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IDB Financials April 25</vt:lpstr>
      <vt:lpstr>'IDB Financials April 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Eggers</dc:creator>
  <cp:lastModifiedBy>Janice Eggers</cp:lastModifiedBy>
  <dcterms:created xsi:type="dcterms:W3CDTF">2025-05-27T21:20:09Z</dcterms:created>
  <dcterms:modified xsi:type="dcterms:W3CDTF">2025-05-27T21:21:54Z</dcterms:modified>
</cp:coreProperties>
</file>