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SER\WPCOMMON\Admin\Board Meetings\2026\20251202\"/>
    </mc:Choice>
  </mc:AlternateContent>
  <xr:revisionPtr revIDLastSave="0" documentId="8_{84EC6407-A2F4-40BB-8BB8-3FDE297BE926}" xr6:coauthVersionLast="47" xr6:coauthVersionMax="47" xr10:uidLastSave="{00000000-0000-0000-0000-000000000000}"/>
  <bookViews>
    <workbookView xWindow="28680" yWindow="-120" windowWidth="29040" windowHeight="15720" xr2:uid="{46404419-2D78-46FF-830B-560A176D8B28}"/>
  </bookViews>
  <sheets>
    <sheet name="IDB Financials Oct 2025" sheetId="1" r:id="rId1"/>
  </sheets>
  <externalReferences>
    <externalReference r:id="rId2"/>
  </externalReferences>
  <definedNames>
    <definedName name="_xlnm.Print_Area" localSheetId="0">'IDB Financials Oct 2025'!$A$1:$R$32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J25" i="1"/>
  <c r="J8" i="1"/>
  <c r="N32" i="1" l="1"/>
  <c r="M32" i="1"/>
  <c r="I32" i="1"/>
  <c r="H32" i="1"/>
  <c r="D26" i="1"/>
  <c r="F32" i="1"/>
  <c r="D24" i="1"/>
  <c r="J20" i="1"/>
  <c r="D20" i="1"/>
  <c r="J19" i="1"/>
  <c r="D19" i="1"/>
  <c r="J18" i="1"/>
  <c r="D18" i="1"/>
  <c r="N21" i="1"/>
  <c r="M21" i="1"/>
  <c r="J17" i="1"/>
  <c r="D17" i="1"/>
  <c r="J16" i="1"/>
  <c r="D16" i="1"/>
  <c r="J15" i="1"/>
  <c r="D15" i="1"/>
  <c r="D14" i="1"/>
  <c r="J13" i="1"/>
  <c r="D13" i="1"/>
  <c r="J12" i="1"/>
  <c r="D12" i="1"/>
  <c r="J11" i="1"/>
  <c r="D11" i="1"/>
  <c r="J10" i="1"/>
  <c r="D10" i="1"/>
  <c r="J9" i="1"/>
  <c r="D9" i="1"/>
  <c r="D8" i="1"/>
  <c r="J7" i="1"/>
  <c r="D7" i="1"/>
  <c r="J6" i="1"/>
  <c r="D6" i="1"/>
  <c r="I21" i="1"/>
  <c r="F21" i="1"/>
  <c r="D5" i="1"/>
  <c r="G21" i="1" l="1"/>
  <c r="H21" i="1"/>
  <c r="J31" i="1"/>
  <c r="G32" i="1"/>
  <c r="J14" i="1"/>
  <c r="J26" i="1"/>
  <c r="J24" i="1"/>
  <c r="J5" i="1"/>
  <c r="J21" i="1" l="1"/>
  <c r="L21" i="1" s="1"/>
  <c r="J32" i="1"/>
  <c r="L32" i="1" s="1"/>
</calcChain>
</file>

<file path=xl/sharedStrings.xml><?xml version="1.0" encoding="utf-8"?>
<sst xmlns="http://schemas.openxmlformats.org/spreadsheetml/2006/main" count="100" uniqueCount="56">
  <si>
    <t>BBF</t>
  </si>
  <si>
    <t>Annual Approp</t>
  </si>
  <si>
    <t>Other Resources</t>
  </si>
  <si>
    <t>Actual</t>
  </si>
  <si>
    <t>.</t>
  </si>
  <si>
    <t>Appropriated</t>
  </si>
  <si>
    <t xml:space="preserve">Amount </t>
  </si>
  <si>
    <t>Expenditures</t>
  </si>
  <si>
    <t xml:space="preserve">Cash Balance </t>
  </si>
  <si>
    <t>I/3 Balance</t>
  </si>
  <si>
    <t>Difference</t>
  </si>
  <si>
    <t xml:space="preserve"> FTE</t>
  </si>
  <si>
    <t>Actual FTE</t>
  </si>
  <si>
    <t>FY</t>
  </si>
  <si>
    <t xml:space="preserve">Approp </t>
  </si>
  <si>
    <t xml:space="preserve"> Unit</t>
  </si>
  <si>
    <t>Personnel</t>
  </si>
  <si>
    <t>FYTD</t>
  </si>
  <si>
    <t>Fund 0001</t>
  </si>
  <si>
    <t>J01</t>
  </si>
  <si>
    <t>Yes</t>
  </si>
  <si>
    <t>NO</t>
  </si>
  <si>
    <t xml:space="preserve"> Appropriation J01 Totals</t>
  </si>
  <si>
    <t>Fund 0086</t>
  </si>
  <si>
    <t>NA</t>
  </si>
  <si>
    <t>Fund 0086 Totals</t>
  </si>
  <si>
    <t>Business Enterprise Program Management</t>
  </si>
  <si>
    <t>BUEN</t>
  </si>
  <si>
    <t>Donations Friends Library</t>
  </si>
  <si>
    <t>FRND</t>
  </si>
  <si>
    <t>GBLB</t>
  </si>
  <si>
    <t>Gifts &amp; Bequests Library</t>
  </si>
  <si>
    <t>Gifts &amp; Bequests Loan</t>
  </si>
  <si>
    <t>LOAN</t>
  </si>
  <si>
    <t>Vocational Rehabilitation Grants to States</t>
  </si>
  <si>
    <t>VRGS</t>
  </si>
  <si>
    <t>Independent Living Services for Older Individuals</t>
  </si>
  <si>
    <t>OIBG</t>
  </si>
  <si>
    <t>Business Enterprise Program</t>
  </si>
  <si>
    <t>Library Circulation</t>
  </si>
  <si>
    <t>Center</t>
  </si>
  <si>
    <t>IMC/Dept of Ed</t>
  </si>
  <si>
    <t>Education, Training, and Technology</t>
  </si>
  <si>
    <t>Field Operations</t>
  </si>
  <si>
    <t>Information Accessibility Services Division</t>
  </si>
  <si>
    <t>Independent Living</t>
  </si>
  <si>
    <t>IMNR</t>
  </si>
  <si>
    <t>Library Alternative Media</t>
  </si>
  <si>
    <t>Leadership, Education, Advocacy Program</t>
  </si>
  <si>
    <t>Admin Cmia</t>
  </si>
  <si>
    <t>Admin Other</t>
  </si>
  <si>
    <t>Supported Employment</t>
  </si>
  <si>
    <t>Statewide Independent Living Council</t>
  </si>
  <si>
    <t>Young Adult Transition Program</t>
  </si>
  <si>
    <t>Gifts, Bequests, &amp; Prog Income</t>
  </si>
  <si>
    <t>Centennial 100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</si>
</sst>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1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3" fontId="0" fillId="2" borderId="2" xfId="0" applyNumberForma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2" borderId="0" xfId="0" applyFill="1"/>
    <xf numFmtId="41" fontId="1" fillId="2" borderId="2" xfId="0" applyNumberFormat="1" applyFont="1" applyFill="1" applyBorder="1"/>
    <xf numFmtId="43" fontId="1" fillId="2" borderId="2" xfId="0" applyNumberFormat="1" applyFont="1" applyFill="1" applyBorder="1"/>
    <xf numFmtId="49" fontId="1" fillId="4" borderId="2" xfId="0" applyNumberFormat="1" applyFont="1" applyFill="1" applyBorder="1"/>
    <xf numFmtId="0" fontId="1" fillId="4" borderId="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1" fontId="0" fillId="4" borderId="2" xfId="0" applyNumberFormat="1" applyFill="1" applyBorder="1"/>
    <xf numFmtId="43" fontId="0" fillId="4" borderId="2" xfId="0" applyNumberFormat="1" applyFill="1" applyBorder="1"/>
    <xf numFmtId="0" fontId="1" fillId="4" borderId="0" xfId="0" applyFont="1" applyFill="1" applyAlignment="1">
      <alignment horizontal="right"/>
    </xf>
    <xf numFmtId="0" fontId="0" fillId="4" borderId="0" xfId="0" applyFill="1"/>
    <xf numFmtId="41" fontId="1" fillId="4" borderId="2" xfId="0" applyNumberFormat="1" applyFont="1" applyFill="1" applyBorder="1"/>
    <xf numFmtId="43" fontId="1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icee.IDB\AppData\Local\Microsoft\Windows\INetCache\Content.Outlook\UQ5NWIN1\FY25%20Per%2010%20IDB%20Financials%20-%20Final.xlsx" TargetMode="External"/><Relationship Id="rId1" Type="http://schemas.openxmlformats.org/officeDocument/2006/relationships/externalLinkPath" Target="file:///C:\Users\janicee.IDB\AppData\Local\Microsoft\Windows\INetCache\Content.Outlook\UQ5NWIN1\FY25%20Per%2010%20IDB%20Financials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ropriation Language"/>
      <sheetName val="Totals (2)"/>
      <sheetName val="Letter"/>
      <sheetName val="Totals"/>
      <sheetName val="Summary Fund 0001 J01"/>
      <sheetName val="BEPM"/>
      <sheetName val="CIRC"/>
      <sheetName val="CNTR"/>
      <sheetName val="EDMC"/>
      <sheetName val="ETTS"/>
      <sheetName val="FOPR"/>
      <sheetName val="IASD"/>
      <sheetName val="ILIV"/>
      <sheetName val="IMNR"/>
      <sheetName val="INMR"/>
      <sheetName val="LEAP"/>
      <sheetName val="RE11"/>
      <sheetName val="RE12"/>
      <sheetName val="SEMP"/>
      <sheetName val="SILC"/>
      <sheetName val="YATP"/>
      <sheetName val="Summary Fund 0086"/>
      <sheetName val="1001"/>
      <sheetName val="CENT"/>
      <sheetName val="FRND"/>
      <sheetName val="Programs"/>
      <sheetName val="Expenditures"/>
      <sheetName val="Revenues"/>
      <sheetName val="Expense Object Codes"/>
      <sheetName val="Revenue codes"/>
      <sheetName val="Rev and Exp Expl. 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 t="str">
            <v>BEPM</v>
          </cell>
        </row>
      </sheetData>
      <sheetData sheetId="6" refreshError="1">
        <row r="2">
          <cell r="B2" t="str">
            <v>CIRC</v>
          </cell>
        </row>
      </sheetData>
      <sheetData sheetId="7" refreshError="1">
        <row r="2">
          <cell r="B2" t="str">
            <v>CNTR</v>
          </cell>
        </row>
      </sheetData>
      <sheetData sheetId="8" refreshError="1">
        <row r="2">
          <cell r="B2" t="str">
            <v>EDMC</v>
          </cell>
        </row>
      </sheetData>
      <sheetData sheetId="9" refreshError="1">
        <row r="2">
          <cell r="B2" t="str">
            <v>ETTS</v>
          </cell>
        </row>
      </sheetData>
      <sheetData sheetId="10" refreshError="1">
        <row r="2">
          <cell r="B2" t="str">
            <v>FOPR</v>
          </cell>
        </row>
      </sheetData>
      <sheetData sheetId="11" refreshError="1">
        <row r="2">
          <cell r="B2" t="str">
            <v>IASD</v>
          </cell>
        </row>
      </sheetData>
      <sheetData sheetId="12" refreshError="1">
        <row r="2">
          <cell r="B2" t="str">
            <v>ILIV</v>
          </cell>
        </row>
      </sheetData>
      <sheetData sheetId="13" refreshError="1">
        <row r="2">
          <cell r="B2" t="str">
            <v>IMNR</v>
          </cell>
        </row>
      </sheetData>
      <sheetData sheetId="14" refreshError="1">
        <row r="2">
          <cell r="B2" t="str">
            <v>INMR</v>
          </cell>
        </row>
      </sheetData>
      <sheetData sheetId="15" refreshError="1">
        <row r="2">
          <cell r="B2" t="str">
            <v>LEAP</v>
          </cell>
        </row>
      </sheetData>
      <sheetData sheetId="16" refreshError="1">
        <row r="2">
          <cell r="B2" t="str">
            <v>RE11</v>
          </cell>
        </row>
      </sheetData>
      <sheetData sheetId="17" refreshError="1">
        <row r="2">
          <cell r="B2" t="str">
            <v>RE12</v>
          </cell>
        </row>
      </sheetData>
      <sheetData sheetId="18" refreshError="1">
        <row r="2">
          <cell r="B2" t="str">
            <v>SEMP</v>
          </cell>
        </row>
      </sheetData>
      <sheetData sheetId="19" refreshError="1">
        <row r="2">
          <cell r="B2" t="str">
            <v>SILC</v>
          </cell>
        </row>
      </sheetData>
      <sheetData sheetId="20" refreshError="1">
        <row r="2">
          <cell r="B2" t="str">
            <v>YATP</v>
          </cell>
        </row>
      </sheetData>
      <sheetData sheetId="21" refreshError="1"/>
      <sheetData sheetId="22" refreshError="1">
        <row r="2">
          <cell r="B2" t="str">
            <v>1001</v>
          </cell>
        </row>
      </sheetData>
      <sheetData sheetId="23" refreshError="1">
        <row r="2">
          <cell r="B2" t="str">
            <v>CENT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9E61-63D1-4938-B703-CA65CE35090F}">
  <sheetPr>
    <pageSetUpPr fitToPage="1"/>
  </sheetPr>
  <dimension ref="A1:N32"/>
  <sheetViews>
    <sheetView tabSelected="1" workbookViewId="0">
      <selection activeCell="A21" sqref="A21"/>
    </sheetView>
  </sheetViews>
  <sheetFormatPr defaultRowHeight="15" x14ac:dyDescent="0.25"/>
  <cols>
    <col min="1" max="1" width="40" customWidth="1"/>
    <col min="2" max="2" width="6.42578125" customWidth="1"/>
    <col min="3" max="3" width="7.7109375" bestFit="1" customWidth="1"/>
    <col min="4" max="4" width="7.140625" customWidth="1"/>
    <col min="5" max="5" width="9.7109375" bestFit="1" customWidth="1"/>
    <col min="6" max="6" width="14.28515625" customWidth="1"/>
    <col min="7" max="7" width="14" bestFit="1" customWidth="1"/>
    <col min="8" max="8" width="15.28515625" bestFit="1" customWidth="1"/>
    <col min="9" max="9" width="12.28515625" bestFit="1" customWidth="1"/>
    <col min="10" max="10" width="12.42578125" bestFit="1" customWidth="1"/>
    <col min="11" max="11" width="10.42578125" bestFit="1" customWidth="1"/>
    <col min="12" max="12" width="11" bestFit="1" customWidth="1"/>
    <col min="13" max="13" width="12.42578125" bestFit="1" customWidth="1"/>
    <col min="14" max="14" width="9.7109375" bestFit="1" customWidth="1"/>
  </cols>
  <sheetData>
    <row r="1" spans="1:14" x14ac:dyDescent="0.25">
      <c r="B1" s="1"/>
      <c r="C1" s="1"/>
      <c r="D1" s="1"/>
      <c r="E1" s="1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/>
      <c r="L1" s="1"/>
      <c r="M1" s="1" t="s">
        <v>5</v>
      </c>
      <c r="N1" s="1"/>
    </row>
    <row r="2" spans="1:14" x14ac:dyDescent="0.25">
      <c r="B2" s="1"/>
      <c r="C2" s="1"/>
      <c r="D2" s="1"/>
      <c r="E2" s="1"/>
      <c r="F2" s="1"/>
      <c r="G2" s="1"/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15.75" thickBot="1" x14ac:dyDescent="0.3">
      <c r="B3" s="2" t="s">
        <v>13</v>
      </c>
      <c r="C3" s="2" t="s">
        <v>14</v>
      </c>
      <c r="D3" s="2" t="s">
        <v>15</v>
      </c>
      <c r="E3" s="2" t="s">
        <v>16</v>
      </c>
      <c r="F3" s="2"/>
      <c r="G3" s="2"/>
      <c r="H3" s="2"/>
      <c r="I3" s="2" t="s">
        <v>17</v>
      </c>
      <c r="J3" s="2"/>
      <c r="K3" s="2"/>
      <c r="L3" s="2"/>
      <c r="M3" s="2"/>
      <c r="N3" s="2"/>
    </row>
    <row r="4" spans="1:14" ht="15.75" thickTop="1" x14ac:dyDescent="0.25">
      <c r="A4" s="1" t="s">
        <v>18</v>
      </c>
    </row>
    <row r="5" spans="1:14" x14ac:dyDescent="0.25">
      <c r="A5" s="3" t="s">
        <v>38</v>
      </c>
      <c r="B5" s="4">
        <v>2026</v>
      </c>
      <c r="C5" s="5" t="s">
        <v>19</v>
      </c>
      <c r="D5" s="5" t="str">
        <f>[1]BEPM!B2</f>
        <v>BEPM</v>
      </c>
      <c r="E5" s="6" t="s">
        <v>20</v>
      </c>
      <c r="F5" s="7">
        <v>0</v>
      </c>
      <c r="G5" s="7">
        <v>180074</v>
      </c>
      <c r="H5" s="7">
        <v>100963</v>
      </c>
      <c r="I5" s="7">
        <v>248456</v>
      </c>
      <c r="J5" s="7">
        <f>F5+G5+H5-I5</f>
        <v>32581</v>
      </c>
      <c r="K5" s="8"/>
      <c r="L5" s="8"/>
      <c r="M5" s="9">
        <v>3.43</v>
      </c>
      <c r="N5" s="9">
        <v>3.43</v>
      </c>
    </row>
    <row r="6" spans="1:14" x14ac:dyDescent="0.25">
      <c r="A6" s="3" t="s">
        <v>39</v>
      </c>
      <c r="B6" s="4">
        <v>2026</v>
      </c>
      <c r="C6" s="5" t="s">
        <v>19</v>
      </c>
      <c r="D6" s="5" t="str">
        <f>[1]CIRC!B2</f>
        <v>CIRC</v>
      </c>
      <c r="E6" s="6" t="s">
        <v>20</v>
      </c>
      <c r="F6" s="7">
        <v>0</v>
      </c>
      <c r="G6" s="7">
        <v>268765</v>
      </c>
      <c r="H6" s="7">
        <v>188971</v>
      </c>
      <c r="I6" s="7">
        <v>460130</v>
      </c>
      <c r="J6" s="7">
        <f t="shared" ref="J6:J20" si="0">F6+G6+H6-I6</f>
        <v>-2394</v>
      </c>
      <c r="K6" s="8"/>
      <c r="L6" s="8"/>
      <c r="M6" s="9">
        <v>11.36</v>
      </c>
      <c r="N6" s="9">
        <v>10.36</v>
      </c>
    </row>
    <row r="7" spans="1:14" x14ac:dyDescent="0.25">
      <c r="A7" s="3" t="s">
        <v>40</v>
      </c>
      <c r="B7" s="4">
        <v>2026</v>
      </c>
      <c r="C7" s="5" t="s">
        <v>19</v>
      </c>
      <c r="D7" s="5" t="str">
        <f>[1]CNTR!B2</f>
        <v>CNTR</v>
      </c>
      <c r="E7" s="6" t="s">
        <v>20</v>
      </c>
      <c r="F7" s="7">
        <v>0</v>
      </c>
      <c r="G7" s="7">
        <v>191399</v>
      </c>
      <c r="H7" s="7">
        <v>122026</v>
      </c>
      <c r="I7" s="7">
        <v>207918</v>
      </c>
      <c r="J7" s="7">
        <f t="shared" si="0"/>
        <v>105507</v>
      </c>
      <c r="K7" s="8"/>
      <c r="L7" s="8"/>
      <c r="M7" s="9">
        <v>7.03</v>
      </c>
      <c r="N7" s="9">
        <v>6.03</v>
      </c>
    </row>
    <row r="8" spans="1:14" hidden="1" x14ac:dyDescent="0.25">
      <c r="A8" s="3" t="s">
        <v>41</v>
      </c>
      <c r="B8" s="4">
        <v>2026</v>
      </c>
      <c r="C8" s="5" t="s">
        <v>19</v>
      </c>
      <c r="D8" s="5" t="str">
        <f>[1]EDMC!B2</f>
        <v>EDMC</v>
      </c>
      <c r="E8" s="6" t="s">
        <v>20</v>
      </c>
      <c r="F8" s="7">
        <v>0</v>
      </c>
      <c r="G8" s="7">
        <v>0</v>
      </c>
      <c r="H8" s="7">
        <v>0</v>
      </c>
      <c r="I8" s="7">
        <v>0</v>
      </c>
      <c r="J8" s="7">
        <f t="shared" si="0"/>
        <v>0</v>
      </c>
      <c r="K8" s="8"/>
      <c r="L8" s="8"/>
      <c r="M8" s="9">
        <v>0</v>
      </c>
      <c r="N8" s="9">
        <v>0</v>
      </c>
    </row>
    <row r="9" spans="1:14" x14ac:dyDescent="0.25">
      <c r="A9" s="3" t="s">
        <v>42</v>
      </c>
      <c r="B9" s="4">
        <v>2026</v>
      </c>
      <c r="C9" s="5" t="s">
        <v>19</v>
      </c>
      <c r="D9" s="5" t="str">
        <f>[1]ETTS!B2</f>
        <v>ETTS</v>
      </c>
      <c r="E9" s="6" t="s">
        <v>20</v>
      </c>
      <c r="F9" s="7">
        <v>0</v>
      </c>
      <c r="G9" s="7">
        <v>229944</v>
      </c>
      <c r="H9" s="7">
        <v>154312</v>
      </c>
      <c r="I9" s="7">
        <v>271299</v>
      </c>
      <c r="J9" s="7">
        <f t="shared" si="0"/>
        <v>112957</v>
      </c>
      <c r="K9" s="8"/>
      <c r="L9" s="8"/>
      <c r="M9" s="9">
        <v>8.6</v>
      </c>
      <c r="N9" s="9">
        <v>8.6</v>
      </c>
    </row>
    <row r="10" spans="1:14" x14ac:dyDescent="0.25">
      <c r="A10" s="3" t="s">
        <v>43</v>
      </c>
      <c r="B10" s="4">
        <v>2026</v>
      </c>
      <c r="C10" s="5" t="s">
        <v>19</v>
      </c>
      <c r="D10" s="5" t="str">
        <f>[1]FOPR!B2</f>
        <v>FOPR</v>
      </c>
      <c r="E10" s="6" t="s">
        <v>20</v>
      </c>
      <c r="F10" s="7">
        <v>0</v>
      </c>
      <c r="G10" s="7">
        <v>762133</v>
      </c>
      <c r="H10" s="7">
        <v>443829</v>
      </c>
      <c r="I10" s="7">
        <v>1086250</v>
      </c>
      <c r="J10" s="7">
        <f t="shared" si="0"/>
        <v>119712</v>
      </c>
      <c r="K10" s="8"/>
      <c r="L10" s="8"/>
      <c r="M10" s="9">
        <v>18.899999999999999</v>
      </c>
      <c r="N10" s="9">
        <v>14.57</v>
      </c>
    </row>
    <row r="11" spans="1:14" x14ac:dyDescent="0.25">
      <c r="A11" s="3" t="s">
        <v>44</v>
      </c>
      <c r="B11" s="4">
        <v>2026</v>
      </c>
      <c r="C11" s="5" t="s">
        <v>19</v>
      </c>
      <c r="D11" s="5" t="str">
        <f>[1]IASD!B2</f>
        <v>IASD</v>
      </c>
      <c r="E11" s="6" t="s">
        <v>20</v>
      </c>
      <c r="F11" s="7">
        <v>0</v>
      </c>
      <c r="G11" s="7">
        <v>91833</v>
      </c>
      <c r="H11" s="7">
        <v>79434</v>
      </c>
      <c r="I11" s="7">
        <v>139836</v>
      </c>
      <c r="J11" s="7">
        <f t="shared" si="0"/>
        <v>31431</v>
      </c>
      <c r="K11" s="8"/>
      <c r="L11" s="8"/>
      <c r="M11" s="9">
        <v>3.97</v>
      </c>
      <c r="N11" s="9">
        <v>3.97</v>
      </c>
    </row>
    <row r="12" spans="1:14" x14ac:dyDescent="0.25">
      <c r="A12" s="3" t="s">
        <v>45</v>
      </c>
      <c r="B12" s="4">
        <v>2026</v>
      </c>
      <c r="C12" s="5" t="s">
        <v>19</v>
      </c>
      <c r="D12" s="5" t="str">
        <f>[1]ILIV!B2</f>
        <v>ILIV</v>
      </c>
      <c r="E12" s="6" t="s">
        <v>20</v>
      </c>
      <c r="F12" s="7">
        <v>0</v>
      </c>
      <c r="G12" s="7">
        <v>126558</v>
      </c>
      <c r="H12" s="7">
        <v>127745</v>
      </c>
      <c r="I12" s="7">
        <v>221323</v>
      </c>
      <c r="J12" s="7">
        <f t="shared" si="0"/>
        <v>32980</v>
      </c>
      <c r="K12" s="8"/>
      <c r="L12" s="8"/>
      <c r="M12" s="9">
        <v>13.05</v>
      </c>
      <c r="N12" s="9">
        <v>7.39</v>
      </c>
    </row>
    <row r="13" spans="1:14" x14ac:dyDescent="0.25">
      <c r="A13" s="3" t="s">
        <v>46</v>
      </c>
      <c r="B13" s="4">
        <v>2026</v>
      </c>
      <c r="C13" s="5" t="s">
        <v>19</v>
      </c>
      <c r="D13" s="5" t="str">
        <f>[1]IMNR!B2</f>
        <v>IMNR</v>
      </c>
      <c r="E13" s="6" t="s">
        <v>21</v>
      </c>
      <c r="F13" s="7">
        <v>0</v>
      </c>
      <c r="G13" s="7">
        <v>25000</v>
      </c>
      <c r="H13" s="7">
        <v>0</v>
      </c>
      <c r="I13" s="7">
        <v>16240</v>
      </c>
      <c r="J13" s="7">
        <f t="shared" si="0"/>
        <v>8760</v>
      </c>
      <c r="K13" s="8"/>
      <c r="L13" s="8"/>
      <c r="M13" s="9">
        <v>0</v>
      </c>
      <c r="N13" s="9">
        <v>0</v>
      </c>
    </row>
    <row r="14" spans="1:14" hidden="1" x14ac:dyDescent="0.25">
      <c r="A14" s="3" t="s">
        <v>47</v>
      </c>
      <c r="B14" s="4">
        <v>2026</v>
      </c>
      <c r="C14" s="5" t="s">
        <v>19</v>
      </c>
      <c r="D14" s="5" t="str">
        <f>[1]INMR!B2</f>
        <v>INMR</v>
      </c>
      <c r="E14" s="6" t="s">
        <v>21</v>
      </c>
      <c r="F14" s="7">
        <v>0</v>
      </c>
      <c r="G14" s="7">
        <v>0</v>
      </c>
      <c r="H14" s="7">
        <v>0</v>
      </c>
      <c r="I14" s="7">
        <v>0</v>
      </c>
      <c r="J14" s="7">
        <f t="shared" si="0"/>
        <v>0</v>
      </c>
      <c r="K14" s="8"/>
      <c r="L14" s="8"/>
      <c r="M14" s="9">
        <v>0</v>
      </c>
      <c r="N14" s="9">
        <v>0</v>
      </c>
    </row>
    <row r="15" spans="1:14" x14ac:dyDescent="0.25">
      <c r="A15" s="3" t="s">
        <v>48</v>
      </c>
      <c r="B15" s="4">
        <v>2026</v>
      </c>
      <c r="C15" s="5" t="s">
        <v>19</v>
      </c>
      <c r="D15" s="5" t="str">
        <f>[1]LEAP!B2</f>
        <v>LEAP</v>
      </c>
      <c r="E15" s="6" t="s">
        <v>20</v>
      </c>
      <c r="F15" s="7">
        <v>0</v>
      </c>
      <c r="G15" s="7">
        <v>91670</v>
      </c>
      <c r="H15" s="7">
        <v>92889</v>
      </c>
      <c r="I15" s="7">
        <v>151836</v>
      </c>
      <c r="J15" s="7">
        <f t="shared" si="0"/>
        <v>32723</v>
      </c>
      <c r="K15" s="8"/>
      <c r="L15" s="8"/>
      <c r="M15" s="9">
        <v>3.2</v>
      </c>
      <c r="N15" s="9">
        <v>2.8</v>
      </c>
    </row>
    <row r="16" spans="1:14" x14ac:dyDescent="0.25">
      <c r="A16" s="3" t="s">
        <v>49</v>
      </c>
      <c r="B16" s="4">
        <v>2026</v>
      </c>
      <c r="C16" s="5" t="s">
        <v>19</v>
      </c>
      <c r="D16" s="5" t="str">
        <f>[1]RE11!B2</f>
        <v>RE11</v>
      </c>
      <c r="E16" s="6" t="s">
        <v>20</v>
      </c>
      <c r="F16" s="7">
        <v>0</v>
      </c>
      <c r="G16" s="7">
        <v>1148746</v>
      </c>
      <c r="H16" s="7">
        <v>282787</v>
      </c>
      <c r="I16" s="7">
        <v>603770</v>
      </c>
      <c r="J16" s="7">
        <f t="shared" si="0"/>
        <v>827763</v>
      </c>
      <c r="K16" s="8"/>
      <c r="L16" s="8"/>
      <c r="M16" s="9">
        <v>13.65</v>
      </c>
      <c r="N16" s="9">
        <v>9.64</v>
      </c>
    </row>
    <row r="17" spans="1:14" hidden="1" x14ac:dyDescent="0.25">
      <c r="A17" s="3" t="s">
        <v>50</v>
      </c>
      <c r="B17" s="4">
        <v>2026</v>
      </c>
      <c r="C17" s="5" t="s">
        <v>19</v>
      </c>
      <c r="D17" s="5" t="str">
        <f>[1]RE12!B2</f>
        <v>RE12</v>
      </c>
      <c r="E17" s="6" t="s">
        <v>21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0</v>
      </c>
      <c r="K17" s="8"/>
      <c r="L17" s="8"/>
      <c r="M17" s="9">
        <v>0</v>
      </c>
      <c r="N17" s="9">
        <v>0</v>
      </c>
    </row>
    <row r="18" spans="1:14" x14ac:dyDescent="0.25">
      <c r="A18" s="3" t="s">
        <v>51</v>
      </c>
      <c r="B18" s="4">
        <v>2026</v>
      </c>
      <c r="C18" s="5" t="s">
        <v>19</v>
      </c>
      <c r="D18" s="5" t="str">
        <f>[1]SEMP!B2</f>
        <v>SEMP</v>
      </c>
      <c r="E18" s="6" t="s">
        <v>21</v>
      </c>
      <c r="F18" s="7">
        <v>0</v>
      </c>
      <c r="G18" s="7">
        <v>3167</v>
      </c>
      <c r="H18" s="7">
        <v>0</v>
      </c>
      <c r="I18" s="7">
        <v>0</v>
      </c>
      <c r="J18" s="7">
        <f t="shared" si="0"/>
        <v>3167</v>
      </c>
      <c r="K18" s="8"/>
      <c r="L18" s="8"/>
      <c r="M18" s="9">
        <v>0</v>
      </c>
      <c r="N18" s="9">
        <v>0</v>
      </c>
    </row>
    <row r="19" spans="1:14" hidden="1" x14ac:dyDescent="0.25">
      <c r="A19" s="3" t="s">
        <v>52</v>
      </c>
      <c r="B19" s="4">
        <v>2026</v>
      </c>
      <c r="C19" s="5" t="s">
        <v>19</v>
      </c>
      <c r="D19" s="5" t="str">
        <f>[1]SILC!B2</f>
        <v>SILC</v>
      </c>
      <c r="E19" s="6" t="s">
        <v>21</v>
      </c>
      <c r="F19" s="7">
        <v>0</v>
      </c>
      <c r="G19" s="7">
        <v>0</v>
      </c>
      <c r="H19" s="7">
        <v>0</v>
      </c>
      <c r="I19" s="7">
        <v>0</v>
      </c>
      <c r="J19" s="7">
        <f t="shared" si="0"/>
        <v>0</v>
      </c>
      <c r="K19" s="8"/>
      <c r="L19" s="8"/>
      <c r="M19" s="9">
        <v>0</v>
      </c>
      <c r="N19" s="9">
        <v>0</v>
      </c>
    </row>
    <row r="20" spans="1:14" x14ac:dyDescent="0.25">
      <c r="A20" s="3" t="s">
        <v>53</v>
      </c>
      <c r="B20" s="4">
        <v>2026</v>
      </c>
      <c r="C20" s="5" t="s">
        <v>19</v>
      </c>
      <c r="D20" s="5" t="str">
        <f>[1]YATP!B2</f>
        <v>YATP</v>
      </c>
      <c r="E20" s="6" t="s">
        <v>20</v>
      </c>
      <c r="F20" s="7">
        <v>0</v>
      </c>
      <c r="G20" s="7">
        <v>87901</v>
      </c>
      <c r="H20" s="7">
        <v>49866</v>
      </c>
      <c r="I20" s="7">
        <v>85740</v>
      </c>
      <c r="J20" s="7">
        <f t="shared" si="0"/>
        <v>52027</v>
      </c>
      <c r="K20" s="8"/>
      <c r="L20" s="8"/>
      <c r="M20" s="9">
        <v>4.8099999999999996</v>
      </c>
      <c r="N20" s="9">
        <v>4.21</v>
      </c>
    </row>
    <row r="21" spans="1:14" x14ac:dyDescent="0.25">
      <c r="A21" s="10" t="s">
        <v>22</v>
      </c>
      <c r="B21" s="11"/>
      <c r="C21" s="11"/>
      <c r="D21" s="11"/>
      <c r="E21" s="11"/>
      <c r="F21" s="12">
        <f>SUM(F5:F20)</f>
        <v>0</v>
      </c>
      <c r="G21" s="12">
        <f t="shared" ref="G21:J21" si="1">SUM(G5:G20)</f>
        <v>3207190</v>
      </c>
      <c r="H21" s="12">
        <f t="shared" si="1"/>
        <v>1642822</v>
      </c>
      <c r="I21" s="12">
        <f t="shared" si="1"/>
        <v>3492798</v>
      </c>
      <c r="J21" s="12">
        <f t="shared" si="1"/>
        <v>1357214</v>
      </c>
      <c r="K21" s="12">
        <v>1152629</v>
      </c>
      <c r="L21" s="12">
        <f>J21-K21</f>
        <v>204585</v>
      </c>
      <c r="M21" s="13">
        <f>SUM(M5:M20)</f>
        <v>88.000000000000014</v>
      </c>
      <c r="N21" s="13">
        <f>SUM(N5:N20)</f>
        <v>70.999999999999986</v>
      </c>
    </row>
    <row r="23" spans="1:14" x14ac:dyDescent="0.25">
      <c r="A23" s="1" t="s">
        <v>23</v>
      </c>
    </row>
    <row r="24" spans="1:14" x14ac:dyDescent="0.25">
      <c r="A24" s="14" t="s">
        <v>54</v>
      </c>
      <c r="B24" s="15">
        <v>2026</v>
      </c>
      <c r="C24" s="15" t="s">
        <v>24</v>
      </c>
      <c r="D24" s="16" t="str">
        <f>'[1]1001'!B2</f>
        <v>1001</v>
      </c>
      <c r="E24" s="15" t="s">
        <v>21</v>
      </c>
      <c r="F24" s="17">
        <v>4341079</v>
      </c>
      <c r="G24" s="17">
        <v>0</v>
      </c>
      <c r="H24" s="17">
        <v>49401</v>
      </c>
      <c r="I24" s="17">
        <v>26856</v>
      </c>
      <c r="J24" s="17">
        <f>F24+G24+H24-I24</f>
        <v>4363624</v>
      </c>
      <c r="K24" s="8"/>
      <c r="L24" s="8"/>
      <c r="M24" s="18">
        <v>0</v>
      </c>
      <c r="N24" s="18">
        <v>0</v>
      </c>
    </row>
    <row r="25" spans="1:14" x14ac:dyDescent="0.25">
      <c r="A25" s="14" t="s">
        <v>26</v>
      </c>
      <c r="B25" s="15">
        <v>2026</v>
      </c>
      <c r="C25" s="15" t="s">
        <v>24</v>
      </c>
      <c r="D25" s="16" t="s">
        <v>27</v>
      </c>
      <c r="E25" s="15" t="s">
        <v>21</v>
      </c>
      <c r="F25" s="17">
        <v>0</v>
      </c>
      <c r="G25" s="17">
        <v>0</v>
      </c>
      <c r="H25" s="17">
        <v>320946</v>
      </c>
      <c r="I25" s="17">
        <v>0</v>
      </c>
      <c r="J25" s="17">
        <f>F25+G25+H25-I25</f>
        <v>320946</v>
      </c>
      <c r="K25" s="8"/>
      <c r="L25" s="8"/>
      <c r="M25" s="18">
        <v>0</v>
      </c>
      <c r="N25" s="18">
        <v>0</v>
      </c>
    </row>
    <row r="26" spans="1:14" x14ac:dyDescent="0.25">
      <c r="A26" s="14" t="s">
        <v>55</v>
      </c>
      <c r="B26" s="15">
        <v>2026</v>
      </c>
      <c r="C26" s="15" t="s">
        <v>24</v>
      </c>
      <c r="D26" s="16" t="str">
        <f>[1]CENT!B2</f>
        <v>CENT</v>
      </c>
      <c r="E26" s="15" t="s">
        <v>21</v>
      </c>
      <c r="F26" s="17">
        <v>22106</v>
      </c>
      <c r="G26" s="17">
        <v>0</v>
      </c>
      <c r="H26" s="17">
        <v>0</v>
      </c>
      <c r="I26" s="17">
        <v>0</v>
      </c>
      <c r="J26" s="17">
        <f t="shared" ref="J26:J31" si="2">F26+G26+H26-I26</f>
        <v>22106</v>
      </c>
      <c r="K26" s="8"/>
      <c r="L26" s="8"/>
      <c r="M26" s="18">
        <v>0</v>
      </c>
      <c r="N26" s="18">
        <v>0</v>
      </c>
    </row>
    <row r="27" spans="1:14" x14ac:dyDescent="0.25">
      <c r="A27" s="14" t="s">
        <v>28</v>
      </c>
      <c r="B27" s="15">
        <v>2026</v>
      </c>
      <c r="C27" s="15" t="s">
        <v>24</v>
      </c>
      <c r="D27" s="16" t="s">
        <v>29</v>
      </c>
      <c r="E27" s="15" t="s">
        <v>21</v>
      </c>
      <c r="F27" s="17">
        <v>432</v>
      </c>
      <c r="G27" s="17">
        <v>0</v>
      </c>
      <c r="H27" s="17">
        <v>40000</v>
      </c>
      <c r="I27" s="17">
        <v>2104</v>
      </c>
      <c r="J27" s="17">
        <f t="shared" ref="J27:J28" si="3">F27+G27+H27-I27</f>
        <v>38328</v>
      </c>
      <c r="K27" s="8"/>
      <c r="L27" s="8"/>
      <c r="M27" s="18">
        <v>0</v>
      </c>
      <c r="N27" s="18">
        <v>0</v>
      </c>
    </row>
    <row r="28" spans="1:14" x14ac:dyDescent="0.25">
      <c r="A28" s="14" t="s">
        <v>31</v>
      </c>
      <c r="B28" s="15">
        <v>2026</v>
      </c>
      <c r="C28" s="15" t="s">
        <v>24</v>
      </c>
      <c r="D28" s="16" t="s">
        <v>30</v>
      </c>
      <c r="E28" s="15" t="s">
        <v>21</v>
      </c>
      <c r="F28" s="17">
        <v>0</v>
      </c>
      <c r="G28" s="17">
        <v>0</v>
      </c>
      <c r="H28" s="17">
        <v>0</v>
      </c>
      <c r="I28" s="17">
        <v>4744</v>
      </c>
      <c r="J28" s="17">
        <f t="shared" si="3"/>
        <v>-4744</v>
      </c>
      <c r="K28" s="8"/>
      <c r="L28" s="8"/>
      <c r="M28" s="18">
        <v>0</v>
      </c>
      <c r="N28" s="18">
        <v>0</v>
      </c>
    </row>
    <row r="29" spans="1:14" x14ac:dyDescent="0.25">
      <c r="A29" s="14" t="s">
        <v>32</v>
      </c>
      <c r="B29" s="15">
        <v>2026</v>
      </c>
      <c r="C29" s="15" t="s">
        <v>24</v>
      </c>
      <c r="D29" s="16" t="s">
        <v>33</v>
      </c>
      <c r="E29" s="15" t="s">
        <v>21</v>
      </c>
      <c r="F29" s="17">
        <v>0</v>
      </c>
      <c r="G29" s="17">
        <v>0</v>
      </c>
      <c r="H29" s="17">
        <v>6783</v>
      </c>
      <c r="I29" s="17">
        <v>600</v>
      </c>
      <c r="J29" s="17">
        <v>6183</v>
      </c>
      <c r="K29" s="8"/>
      <c r="L29" s="8"/>
      <c r="M29" s="18">
        <v>0</v>
      </c>
      <c r="N29" s="18">
        <v>0</v>
      </c>
    </row>
    <row r="30" spans="1:14" x14ac:dyDescent="0.25">
      <c r="A30" s="14" t="s">
        <v>34</v>
      </c>
      <c r="B30" s="15">
        <v>2026</v>
      </c>
      <c r="C30" s="15" t="s">
        <v>24</v>
      </c>
      <c r="D30" s="16" t="s">
        <v>35</v>
      </c>
      <c r="E30" s="15" t="s">
        <v>21</v>
      </c>
      <c r="F30" s="17">
        <v>0</v>
      </c>
      <c r="G30" s="17">
        <v>0</v>
      </c>
      <c r="H30" s="17">
        <v>1642656</v>
      </c>
      <c r="I30" s="17">
        <v>1642656</v>
      </c>
      <c r="J30" s="17">
        <v>0</v>
      </c>
      <c r="K30" s="8"/>
      <c r="L30" s="8"/>
      <c r="M30" s="18">
        <v>0</v>
      </c>
      <c r="N30" s="18">
        <v>0</v>
      </c>
    </row>
    <row r="31" spans="1:14" x14ac:dyDescent="0.25">
      <c r="A31" s="14" t="s">
        <v>36</v>
      </c>
      <c r="B31" s="15">
        <v>2026</v>
      </c>
      <c r="C31" s="15" t="s">
        <v>24</v>
      </c>
      <c r="D31" s="16" t="s">
        <v>37</v>
      </c>
      <c r="E31" s="15" t="s">
        <v>21</v>
      </c>
      <c r="F31" s="17">
        <v>0</v>
      </c>
      <c r="G31" s="17">
        <v>0</v>
      </c>
      <c r="H31" s="17">
        <v>0</v>
      </c>
      <c r="I31" s="17">
        <v>807</v>
      </c>
      <c r="J31" s="17">
        <f t="shared" si="2"/>
        <v>-807</v>
      </c>
      <c r="K31" s="8"/>
      <c r="L31" s="8"/>
      <c r="M31" s="18">
        <v>0</v>
      </c>
      <c r="N31" s="18">
        <v>0</v>
      </c>
    </row>
    <row r="32" spans="1:14" x14ac:dyDescent="0.25">
      <c r="A32" s="19" t="s">
        <v>25</v>
      </c>
      <c r="B32" s="20"/>
      <c r="C32" s="20"/>
      <c r="D32" s="20"/>
      <c r="E32" s="20"/>
      <c r="F32" s="21">
        <f>SUM(F24:F31)</f>
        <v>4363617</v>
      </c>
      <c r="G32" s="21">
        <f t="shared" ref="G32:J32" si="4">SUM(G24:G31)</f>
        <v>0</v>
      </c>
      <c r="H32" s="21">
        <f t="shared" si="4"/>
        <v>2059786</v>
      </c>
      <c r="I32" s="21">
        <f t="shared" si="4"/>
        <v>1677767</v>
      </c>
      <c r="J32" s="21">
        <f t="shared" si="4"/>
        <v>4745636</v>
      </c>
      <c r="K32" s="21">
        <v>4746008</v>
      </c>
      <c r="L32" s="21">
        <f>J32-K32</f>
        <v>-372</v>
      </c>
      <c r="M32" s="22">
        <f>SUM(M24:M31)</f>
        <v>0</v>
      </c>
      <c r="N32" s="22">
        <f>SUM(N24:N31)</f>
        <v>0</v>
      </c>
    </row>
  </sheetData>
  <pageMargins left="0.7" right="0.7" top="0.75" bottom="0.75" header="0.3" footer="0.3"/>
  <pageSetup paperSize="5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IDB Financials Oct 2025</vt:lpstr>
      <vt:lpstr>'IDB Financials Oct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Eggers</dc:creator>
  <cp:lastModifiedBy>Janice Eggers</cp:lastModifiedBy>
  <dcterms:created xsi:type="dcterms:W3CDTF">2025-05-27T21:20:09Z</dcterms:created>
  <dcterms:modified xsi:type="dcterms:W3CDTF">2025-11-24T19:16:17Z</dcterms:modified>
</cp:coreProperties>
</file>